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2016年通识课" sheetId="1" r:id="rId1"/>
    <sheet name="2016年春季 秋季专业课必修 选修教材" sheetId="2" r:id="rId2"/>
  </sheets>
  <definedNames/>
  <calcPr fullCalcOnLoad="1"/>
</workbook>
</file>

<file path=xl/sharedStrings.xml><?xml version="1.0" encoding="utf-8"?>
<sst xmlns="http://schemas.openxmlformats.org/spreadsheetml/2006/main" count="535" uniqueCount="361">
  <si>
    <t>条码号</t>
  </si>
  <si>
    <t>题名</t>
  </si>
  <si>
    <t>责任者</t>
  </si>
  <si>
    <t>ISBN</t>
  </si>
  <si>
    <t>数量</t>
  </si>
  <si>
    <t>索取号</t>
  </si>
  <si>
    <t>SUST0050049941-959</t>
  </si>
  <si>
    <t>Chua， Chee Kai.</t>
  </si>
  <si>
    <t>TH164/E 3</t>
  </si>
  <si>
    <t>SUST0050050460-479</t>
  </si>
  <si>
    <t>Gladush， G. G.</t>
  </si>
  <si>
    <t>TN249/E 7</t>
  </si>
  <si>
    <t>SUST0050050400-439</t>
  </si>
  <si>
    <t>Fahlman， Bradley D.</t>
  </si>
  <si>
    <t>TB3/E 5</t>
  </si>
  <si>
    <t>SUST0050050327-341</t>
  </si>
  <si>
    <t>TG15/E 2</t>
  </si>
  <si>
    <t>SUST0050050175-198</t>
  </si>
  <si>
    <t>TN303/E 8.v1</t>
  </si>
  <si>
    <t>SUST0050050199-0228</t>
  </si>
  <si>
    <t>Porter， David A.</t>
  </si>
  <si>
    <t>TG111.5/E 1</t>
  </si>
  <si>
    <t>SUST0050050480-498</t>
  </si>
  <si>
    <t>Wong， William S.</t>
  </si>
  <si>
    <t>TN04/E 21</t>
  </si>
  <si>
    <t>SUST0050050342-380</t>
  </si>
  <si>
    <t>Richard B. Thompson.</t>
  </si>
  <si>
    <t>TP212.3/E 12</t>
  </si>
  <si>
    <t>SUST0050049999-050027</t>
  </si>
  <si>
    <t>Kingery， W. D.</t>
  </si>
  <si>
    <t>TQ174/E 8</t>
  </si>
  <si>
    <t>SUST0050050078-096</t>
  </si>
  <si>
    <t>Peter M. Martin.</t>
  </si>
  <si>
    <t>TG174.442/E 5</t>
  </si>
  <si>
    <t>SUST0050050381-399</t>
  </si>
  <si>
    <t>Buerk， Donald G.</t>
  </si>
  <si>
    <t>R318.6/E 6</t>
  </si>
  <si>
    <t>TP360.21/E 2:2</t>
  </si>
  <si>
    <t>SUST0050049989-998</t>
  </si>
  <si>
    <t>O236/E 9</t>
  </si>
  <si>
    <t>SUST0050049170-9328</t>
  </si>
  <si>
    <t>Christian， Gary D.，</t>
  </si>
  <si>
    <t>O65/E 33.v1</t>
  </si>
  <si>
    <t>SUST0050048073-49169</t>
  </si>
  <si>
    <t>Brown， Theodore L.</t>
  </si>
  <si>
    <t>O6/E 72.v3</t>
  </si>
  <si>
    <t>SUST0050049960-988</t>
  </si>
  <si>
    <t>Hartwig， John F.</t>
  </si>
  <si>
    <t>O627/E 47</t>
  </si>
  <si>
    <t>SUST0050049761-9810</t>
  </si>
  <si>
    <t xml:space="preserve">Financial accounting:International financial reporting standards </t>
  </si>
  <si>
    <t>Harrison，Walter T.</t>
  </si>
  <si>
    <t>F23/E 6</t>
  </si>
  <si>
    <t>SUST0050050229-247</t>
  </si>
  <si>
    <t>F275/E 17:2.v1</t>
  </si>
  <si>
    <t>SUST0050050097-0115</t>
  </si>
  <si>
    <t>F831/E 28</t>
  </si>
  <si>
    <t>SUST0050049871-9940</t>
  </si>
  <si>
    <t>Hill， Richard William，</t>
  </si>
  <si>
    <t>Q4/E 2</t>
  </si>
  <si>
    <t>SUST0050050116-149</t>
  </si>
  <si>
    <t>Nicholl， Desmond S. T.</t>
  </si>
  <si>
    <t>Q78/E 19</t>
  </si>
  <si>
    <t>SUST0050050150-174</t>
  </si>
  <si>
    <t>Owen， Judith A.</t>
  </si>
  <si>
    <t>R392/E 10</t>
  </si>
  <si>
    <t>SUST0050050028-077</t>
  </si>
  <si>
    <t>Q5/E 47</t>
  </si>
  <si>
    <t>SUST0050050248-0326</t>
  </si>
  <si>
    <t>Q93/E 7.v2</t>
  </si>
  <si>
    <t>SUST0050049429-493</t>
  </si>
  <si>
    <t>Snustad， D. Peter.</t>
  </si>
  <si>
    <t>Q3/E 1</t>
  </si>
  <si>
    <t>SUST0050049329-9428</t>
  </si>
  <si>
    <t>Hopkins， William G.</t>
  </si>
  <si>
    <t>Q945/E 12</t>
  </si>
  <si>
    <t>SUST0050046962-47964,SUST0050047978-48072</t>
  </si>
  <si>
    <t>Weir， Maurice D.</t>
  </si>
  <si>
    <t>O172/E 39:2</t>
  </si>
  <si>
    <t>SUST0050053662-4658</t>
  </si>
  <si>
    <t>Strang， Gilbert.</t>
  </si>
  <si>
    <t>O151.2/E 2:2</t>
  </si>
  <si>
    <t>SUST0050049611-760</t>
  </si>
  <si>
    <t>O4/E 122</t>
  </si>
  <si>
    <t>SUST0050050440-459</t>
  </si>
  <si>
    <t>Enss， Christian.</t>
  </si>
  <si>
    <t>O51/E 9</t>
  </si>
  <si>
    <t>SUST0050049811-870</t>
  </si>
  <si>
    <t>Kittel， Charles.</t>
  </si>
  <si>
    <t>O48/E 9</t>
  </si>
  <si>
    <t>SUST0050052714-3283</t>
  </si>
  <si>
    <t>H31/E 16:13</t>
  </si>
  <si>
    <t>SUST0050053284-3661，SUST0050054659-666</t>
  </si>
  <si>
    <t>H31/E 16:7</t>
  </si>
  <si>
    <t>SUST0050051614-2713</t>
  </si>
  <si>
    <t>Hartmann， Pamela.</t>
  </si>
  <si>
    <t>H31/E 16:5</t>
  </si>
  <si>
    <t>SUST0050050515-1613</t>
  </si>
  <si>
    <t>H31/E 16:6</t>
  </si>
  <si>
    <t xml:space="preserve">3D printing and additive manufacturing :principles and applications </t>
  </si>
  <si>
    <t>9789814571401 (hardback : alk. paper)</t>
  </si>
  <si>
    <t xml:space="preserve">Physics of laser materials processing :theory and experiment </t>
  </si>
  <si>
    <t>9783642192425 (alk. paper)</t>
  </si>
  <si>
    <t xml:space="preserve">Materials chemistry </t>
  </si>
  <si>
    <t>9789400706927(hardback)</t>
  </si>
  <si>
    <t xml:space="preserve">Introduction to the thermodynamics of materials </t>
  </si>
  <si>
    <t>9781591690436(hardback)</t>
  </si>
  <si>
    <t>9780470873670 (paperback)</t>
  </si>
  <si>
    <t xml:space="preserve">Phase transformations in metals and alloys </t>
  </si>
  <si>
    <t>9781420062106 (paperback : alk. paper)</t>
  </si>
  <si>
    <t xml:space="preserve">Flexible electronics :materials and applications </t>
  </si>
  <si>
    <t>9780387743622 (hardcover : alk. paper)</t>
  </si>
  <si>
    <t xml:space="preserve">Fluorescence sensors and biosensors </t>
  </si>
  <si>
    <t>9780824727376 (hardcover : alk. paper)</t>
  </si>
  <si>
    <t xml:space="preserve">Introduction to ceramics </t>
  </si>
  <si>
    <t>9780471478607(hardback)</t>
  </si>
  <si>
    <t>9780815520313(hardback)</t>
  </si>
  <si>
    <t>Biosensor</t>
  </si>
  <si>
    <t xml:space="preserve">Biosensors :theory and applications </t>
  </si>
  <si>
    <t>9780877629757(hardback)</t>
  </si>
  <si>
    <t>Embedded systems :introduction to Arm(r) cortex(TM)-M microcontrollers.Volume 1</t>
  </si>
  <si>
    <t>TP360.21/E 2:1</t>
  </si>
  <si>
    <t>Embedded systems :real-time interfacing to Arm(r) Cortex(TM)-M microcontrollers.Volume 2</t>
  </si>
  <si>
    <t>Embedded Systems :real-time operating systems for Arm(r) cortex(TM)-M microcontrollers.Volume 3</t>
  </si>
  <si>
    <t>TP360.21/E 2:3</t>
  </si>
  <si>
    <t xml:space="preserve">Elements of information theory </t>
  </si>
  <si>
    <t xml:space="preserve">Analytical chemistry </t>
  </si>
  <si>
    <t>9780470887578(hardback)</t>
  </si>
  <si>
    <t>通识通修必修</t>
  </si>
  <si>
    <t xml:space="preserve">Chemistry :the central science </t>
  </si>
  <si>
    <t>9781292057712 (global edition)</t>
  </si>
  <si>
    <t xml:space="preserve">Organotransition metal chemistry :from bonding to catalysis </t>
  </si>
  <si>
    <t>9781891389535 (alk. paper)</t>
  </si>
  <si>
    <t>9780273777809(paperback)</t>
  </si>
  <si>
    <t xml:space="preserve">Principles of corporate finance </t>
  </si>
  <si>
    <t xml:space="preserve">International financial management </t>
  </si>
  <si>
    <t xml:space="preserve">Animal physiology </t>
  </si>
  <si>
    <t>9780878935598(hardback)</t>
  </si>
  <si>
    <t xml:space="preserve">An introduction to genetic engineering </t>
  </si>
  <si>
    <t>9780521615211 (paperback)</t>
  </si>
  <si>
    <t xml:space="preserve">Kuby immunology </t>
  </si>
  <si>
    <t>9781464137846(paperback)</t>
  </si>
  <si>
    <t xml:space="preserve">Biochemistry </t>
  </si>
  <si>
    <t>9780138004644(hardback)</t>
  </si>
  <si>
    <t xml:space="preserve">Prescott's microbiology </t>
  </si>
  <si>
    <t>9789814581561(paperback)</t>
  </si>
  <si>
    <t xml:space="preserve">Genetics </t>
  </si>
  <si>
    <t>9781118092422 (paperback)</t>
  </si>
  <si>
    <t xml:space="preserve">Introduction to plant physiology </t>
  </si>
  <si>
    <t>9780470247662 (cloth)</t>
  </si>
  <si>
    <t>9781292089799（paperback）</t>
  </si>
  <si>
    <t>9780534422004 (paperback ; international student ed.)</t>
  </si>
  <si>
    <t>Walker， Jearl</t>
  </si>
  <si>
    <t>9781118230749(paperback)</t>
  </si>
  <si>
    <t xml:space="preserve">Introduction to solid state physics </t>
  </si>
  <si>
    <t>9780471415268(acid-free paper)</t>
  </si>
  <si>
    <t>Blass， Laurie</t>
  </si>
  <si>
    <t>9780073269603 (paperback)</t>
  </si>
  <si>
    <t>9780073269610 (paperback)</t>
  </si>
  <si>
    <t>9780073533902 (paperback)</t>
  </si>
  <si>
    <t>9780073253022 (paperback)</t>
  </si>
  <si>
    <t xml:space="preserve">A first course in mathematical modeling </t>
  </si>
  <si>
    <t xml:space="preserve">A first course in numerical analysis </t>
  </si>
  <si>
    <t xml:space="preserve">The mathematics of financial derivatives :a student introduction </t>
  </si>
  <si>
    <t>专业选修</t>
  </si>
  <si>
    <t xml:space="preserve">Functional analysis， Sobolev spaces and partial differential equations </t>
  </si>
  <si>
    <t>专业必修</t>
  </si>
  <si>
    <t>基因工程学</t>
  </si>
  <si>
    <t>专业选修</t>
  </si>
  <si>
    <t>动物生理学</t>
  </si>
  <si>
    <t>专业必修/专业选修</t>
  </si>
  <si>
    <t>专业必修</t>
  </si>
  <si>
    <t>Mathews， Christopher K.</t>
  </si>
  <si>
    <t xml:space="preserve">Biomolecular crystallography :principles， practice， and application to structural biology </t>
  </si>
  <si>
    <t>遗传学</t>
  </si>
  <si>
    <t>植物生理学</t>
  </si>
  <si>
    <t>免疫学</t>
  </si>
  <si>
    <t>微生物学</t>
  </si>
  <si>
    <t>Willey， Joanne M.</t>
  </si>
  <si>
    <t>分析化学</t>
  </si>
  <si>
    <t>现代策略合成</t>
  </si>
  <si>
    <t>电子与电气工程系</t>
  </si>
  <si>
    <t>信息论与编码</t>
  </si>
  <si>
    <t>Cover， T. M.</t>
  </si>
  <si>
    <t>9780471241959（hardback）</t>
  </si>
  <si>
    <t>财务会计</t>
  </si>
  <si>
    <t>国际金融</t>
  </si>
  <si>
    <t>Madura， Jeff</t>
  </si>
  <si>
    <t>9781133947837（hardback）</t>
  </si>
  <si>
    <t>公司金融</t>
  </si>
  <si>
    <t>Brealey， Richard A.</t>
  </si>
  <si>
    <t>9781259253331（paperback）</t>
  </si>
  <si>
    <t>3D打印及激光先进制造</t>
  </si>
  <si>
    <t>柔性电子材料</t>
  </si>
  <si>
    <t>生物传感器</t>
  </si>
  <si>
    <t>先进薄膜制备技术</t>
  </si>
  <si>
    <t xml:space="preserve">Handbook of deposition technologies for films and coatings :science， applications and technology </t>
  </si>
  <si>
    <t>陶瓷材料及应用</t>
  </si>
  <si>
    <t>材料热力学</t>
  </si>
  <si>
    <t>Gaskell， David R.</t>
  </si>
  <si>
    <t>材料化学</t>
  </si>
  <si>
    <t>金属材料基础</t>
  </si>
  <si>
    <t>材料制备与加工技术基础</t>
  </si>
  <si>
    <t xml:space="preserve">Semiconductor devices， physics and technology </t>
  </si>
  <si>
    <t>Sze， S. M.</t>
  </si>
  <si>
    <t>固体物理</t>
  </si>
  <si>
    <t>低温物理学</t>
  </si>
  <si>
    <t>院系</t>
  </si>
  <si>
    <t>课程名称</t>
  </si>
  <si>
    <t>开课年级</t>
  </si>
  <si>
    <t>课程类别（通识通修必修/通识通修选修/专业必修/专业选修）</t>
  </si>
  <si>
    <r>
      <t>2013</t>
    </r>
    <r>
      <rPr>
        <sz val="10"/>
        <rFont val="宋体"/>
        <family val="0"/>
      </rPr>
      <t>级</t>
    </r>
  </si>
  <si>
    <r>
      <t>生物化学</t>
    </r>
    <r>
      <rPr>
        <sz val="10"/>
        <rFont val="宋体"/>
        <family val="0"/>
      </rPr>
      <t>I</t>
    </r>
  </si>
  <si>
    <r>
      <t>2015</t>
    </r>
    <r>
      <rPr>
        <sz val="10"/>
        <rFont val="宋体"/>
        <family val="0"/>
      </rPr>
      <t>级</t>
    </r>
  </si>
  <si>
    <r>
      <t>2014</t>
    </r>
    <r>
      <rPr>
        <sz val="10"/>
        <rFont val="宋体"/>
        <family val="0"/>
      </rPr>
      <t>级</t>
    </r>
  </si>
  <si>
    <r>
      <t>2015</t>
    </r>
    <r>
      <rPr>
        <sz val="10"/>
        <rFont val="宋体"/>
        <family val="0"/>
      </rPr>
      <t xml:space="preserve">级 </t>
    </r>
  </si>
  <si>
    <r>
      <t>2014</t>
    </r>
    <r>
      <rPr>
        <sz val="10"/>
        <rFont val="宋体"/>
        <family val="0"/>
      </rPr>
      <t>级、2013级</t>
    </r>
  </si>
  <si>
    <r>
      <t>2016</t>
    </r>
    <r>
      <rPr>
        <sz val="10"/>
        <rFont val="宋体"/>
        <family val="0"/>
      </rPr>
      <t>级</t>
    </r>
  </si>
  <si>
    <r>
      <t>2014</t>
    </r>
    <r>
      <rPr>
        <sz val="10"/>
        <rFont val="宋体"/>
        <family val="0"/>
      </rPr>
      <t>级</t>
    </r>
  </si>
  <si>
    <t>2016年春季/秋季专业课必修/选修教材</t>
  </si>
  <si>
    <t>Campbell essential biology with physiology</t>
  </si>
  <si>
    <t>150+943</t>
  </si>
  <si>
    <t>数学系    36排A面</t>
  </si>
  <si>
    <t>生物系    36排A面</t>
  </si>
  <si>
    <t>化学系    36排B面</t>
  </si>
  <si>
    <t>电子与电气工程系    36排B面</t>
  </si>
  <si>
    <t>电子与电气工程系    35排A面</t>
  </si>
  <si>
    <t>金融系    35排A面</t>
  </si>
  <si>
    <t>材料科学与工程系    35排B面</t>
  </si>
  <si>
    <t>物理系    35排B面</t>
  </si>
  <si>
    <t>环境科学与工程学院  34排A面</t>
  </si>
  <si>
    <t>序号</t>
  </si>
  <si>
    <r>
      <t>2016</t>
    </r>
    <r>
      <rPr>
        <sz val="10"/>
        <rFont val="宋体"/>
        <family val="0"/>
      </rPr>
      <t>级</t>
    </r>
  </si>
  <si>
    <r>
      <t>2016</t>
    </r>
    <r>
      <rPr>
        <sz val="10"/>
        <rFont val="宋体"/>
        <family val="0"/>
      </rPr>
      <t>级（大一）A1、2015级（大二）A1</t>
    </r>
  </si>
  <si>
    <r>
      <t>2016</t>
    </r>
    <r>
      <rPr>
        <sz val="10"/>
        <rFont val="宋体"/>
        <family val="0"/>
      </rPr>
      <t>级（大一）A2、2015级（大二）A2</t>
    </r>
  </si>
  <si>
    <t>34排B面</t>
  </si>
  <si>
    <t>普通生物学</t>
  </si>
  <si>
    <t xml:space="preserve">化学原理  </t>
  </si>
  <si>
    <t xml:space="preserve">线性代数  </t>
  </si>
  <si>
    <t xml:space="preserve">大学物理  </t>
  </si>
  <si>
    <t xml:space="preserve">学术英语  </t>
  </si>
  <si>
    <t>语言中心37排A面</t>
  </si>
  <si>
    <t xml:space="preserve">高等数学  </t>
  </si>
  <si>
    <t>数学系  37排B面</t>
  </si>
  <si>
    <t xml:space="preserve">Linear algebra and its applications </t>
  </si>
  <si>
    <t xml:space="preserve">Principles of physics </t>
  </si>
  <si>
    <t xml:space="preserve">Quest :listening and speaking.1 </t>
  </si>
  <si>
    <t xml:space="preserve">Quest :reading and writing.1 </t>
  </si>
  <si>
    <t xml:space="preserve">Quest :listening and speaking.2 </t>
  </si>
  <si>
    <t xml:space="preserve">Quest :reading and writing.2 </t>
  </si>
  <si>
    <t xml:space="preserve">Thomas' calculus </t>
  </si>
  <si>
    <t>数学模型</t>
  </si>
  <si>
    <t>数值分析</t>
  </si>
  <si>
    <t xml:space="preserve">泛函分析 </t>
  </si>
  <si>
    <t>金融衍生品定价</t>
  </si>
  <si>
    <t>生物大分子晶体学原理与方法</t>
  </si>
  <si>
    <t>细胞生物学</t>
  </si>
  <si>
    <t>神经生物学</t>
  </si>
  <si>
    <t>模式生物与发育生物学</t>
  </si>
  <si>
    <t>蛋白质结构与功能</t>
  </si>
  <si>
    <t>通信原理</t>
  </si>
  <si>
    <t>通信系统设计I</t>
  </si>
  <si>
    <t>固定收益产品</t>
  </si>
  <si>
    <t>物理化学</t>
  </si>
  <si>
    <t>Biomaterials Science</t>
  </si>
  <si>
    <t>复合材料学</t>
  </si>
  <si>
    <t>材料物理</t>
  </si>
  <si>
    <t>环境材料学</t>
  </si>
  <si>
    <t>有机光电材料与器件</t>
  </si>
  <si>
    <t>光伏光热技术导论</t>
  </si>
  <si>
    <t>激光原理</t>
  </si>
  <si>
    <t>环境化学</t>
  </si>
  <si>
    <t>环境工程原理</t>
  </si>
  <si>
    <t>2013级</t>
  </si>
  <si>
    <t>大三、大四</t>
  </si>
  <si>
    <t>SUST0050042436-482</t>
  </si>
  <si>
    <t>SUST0050045579-599/SUST0050045605-09</t>
  </si>
  <si>
    <t>SUST0050043509-535</t>
  </si>
  <si>
    <t>SUST0050044092-4127/SUST0050044129-133/SUST0050044135-140</t>
  </si>
  <si>
    <t>Giordano, Frank R.</t>
  </si>
  <si>
    <t>Ralston, Anthony</t>
  </si>
  <si>
    <t>Haim Brezis.</t>
  </si>
  <si>
    <t>Wilmott, Paul.</t>
  </si>
  <si>
    <t>2012级；2013级</t>
  </si>
  <si>
    <t>专业必修</t>
  </si>
  <si>
    <t>SUST0050041468-483</t>
  </si>
  <si>
    <t>Bernhard Rupp</t>
  </si>
  <si>
    <t>2014级</t>
  </si>
  <si>
    <t>专业必修</t>
  </si>
  <si>
    <t>SUST0050039407-483</t>
  </si>
  <si>
    <t xml:space="preserve">Molecular biology of the cell </t>
  </si>
  <si>
    <t>Bruce Alberts</t>
  </si>
  <si>
    <t>2013级</t>
  </si>
  <si>
    <t>专业选修</t>
  </si>
  <si>
    <t>SUST0050041492-1502/SUST0050042716-727/SUST0050045112-147</t>
  </si>
  <si>
    <t xml:space="preserve">Neuroscience </t>
  </si>
  <si>
    <t>editors, Dale Purves, George J</t>
  </si>
  <si>
    <t>SUST0050039632-687/SUST0050044142</t>
  </si>
  <si>
    <t xml:space="preserve">Principles of development </t>
  </si>
  <si>
    <t>Lewis Wolpert, Cheryll Tickle ,</t>
  </si>
  <si>
    <t>2012/2013级</t>
  </si>
  <si>
    <t>SUST0050039691-9706， SUST0050039708</t>
  </si>
  <si>
    <t xml:space="preserve">Protein structure and function </t>
  </si>
  <si>
    <t>Gregory A. Petsko,Dagmar Ringe.</t>
  </si>
  <si>
    <t>SUST0050042483-2539</t>
  </si>
  <si>
    <t>Communication systems</t>
  </si>
  <si>
    <t>Simon Haykin, Michael Moher.</t>
  </si>
  <si>
    <t>SUST0050041503-559</t>
  </si>
  <si>
    <t xml:space="preserve">Introduction to fixed income analytics :relative value analysis， risk measures， and valuation </t>
  </si>
  <si>
    <t>Frank J. Fabozzi, Steven V. Mann.</t>
  </si>
  <si>
    <t>SUST0050043593-3639</t>
  </si>
  <si>
    <t xml:space="preserve">Atkins' physical chemistry </t>
  </si>
  <si>
    <t>Peter Atkins, Julio de Paula.</t>
  </si>
  <si>
    <t>大三下</t>
  </si>
  <si>
    <t>SUST0050042540-561/SUST0050042732-735</t>
  </si>
  <si>
    <t xml:space="preserve">Biomaterials science :an introduction to materials in medicine </t>
  </si>
  <si>
    <t>edited by Buddy D</t>
  </si>
  <si>
    <t>SUST0050045474-5500</t>
  </si>
  <si>
    <t xml:space="preserve">Composite materials :science and engineering </t>
  </si>
  <si>
    <t>Krishan Kumar Chawla.</t>
  </si>
  <si>
    <t>SUST0050043464-3508/SUST0050042843-864/SUST0050039308</t>
  </si>
  <si>
    <t xml:space="preserve">Electronic properties of materials </t>
  </si>
  <si>
    <t>Rolf E. Hummel.</t>
  </si>
  <si>
    <t>SUST0050043935-941/SUST0050045110-111</t>
  </si>
  <si>
    <t xml:space="preserve">Introduction to environmental engineering </t>
  </si>
  <si>
    <t>Mackenzie L. Davis, David A. Cornwell.</t>
  </si>
  <si>
    <t>SUST0050041485-491</t>
  </si>
  <si>
    <t xml:space="preserve">Organic electronics :materials， processing， devices and applications </t>
  </si>
  <si>
    <t>edited by Franky So.</t>
  </si>
  <si>
    <t>SUST0050041560-566</t>
  </si>
  <si>
    <t xml:space="preserve">Organic electronics II :more materials and applications </t>
  </si>
  <si>
    <t>edited by Hagen Klauk.</t>
  </si>
  <si>
    <t>SUST0050042562-578</t>
  </si>
  <si>
    <t xml:space="preserve">Photovoltaics :fundamentals， technology， and practice </t>
  </si>
  <si>
    <t xml:space="preserve">Konrad Mertens </t>
  </si>
  <si>
    <t>SUST0050041411-467/SUST0050041597-649</t>
  </si>
  <si>
    <t xml:space="preserve">Laser fundamentals </t>
  </si>
  <si>
    <t>William T. Silfvast.</t>
  </si>
  <si>
    <r>
      <t>2013</t>
    </r>
    <r>
      <rPr>
        <sz val="10"/>
        <rFont val="宋体"/>
        <family val="0"/>
      </rPr>
      <t>级</t>
    </r>
  </si>
  <si>
    <t xml:space="preserve">Low-temperature physics </t>
  </si>
  <si>
    <t>9783540231646（hardback）</t>
  </si>
  <si>
    <t>SUST0050043945-44091</t>
  </si>
  <si>
    <t xml:space="preserve">Chemistry of the environment </t>
  </si>
  <si>
    <t>Thomas G. Spiro</t>
  </si>
  <si>
    <t>SUST0050045502-578</t>
  </si>
  <si>
    <t>Environmental engineering science</t>
  </si>
  <si>
    <t>William W Nazaroff and Lisa Alvarez-Cohen.</t>
  </si>
  <si>
    <t>大一</t>
  </si>
  <si>
    <t>SUST0050039709-040584,SUST0050040602-612，SUST0050042579-2676</t>
  </si>
  <si>
    <t>Eric J. Simon</t>
  </si>
  <si>
    <t>生物系  39排A面</t>
  </si>
  <si>
    <t>化学系  39排B面</t>
  </si>
  <si>
    <t>数学系  38排A面</t>
  </si>
  <si>
    <t>物理系  38排B面</t>
  </si>
  <si>
    <t>2016年春季/秋季通识课教材</t>
  </si>
  <si>
    <t>环境微生物学</t>
  </si>
  <si>
    <r>
      <t>2014</t>
    </r>
    <r>
      <rPr>
        <sz val="10"/>
        <rFont val="宋体"/>
        <family val="0"/>
      </rPr>
      <t>级</t>
    </r>
  </si>
  <si>
    <t>Environmental Microbiology</t>
  </si>
  <si>
    <r>
      <t>Ian L. Pepper (</t>
    </r>
    <r>
      <rPr>
        <sz val="10"/>
        <rFont val="宋体"/>
        <family val="0"/>
      </rPr>
      <t>编者</t>
    </r>
    <r>
      <rPr>
        <sz val="10"/>
        <rFont val="Arial"/>
        <family val="2"/>
      </rPr>
      <t>), Charles P. Gerba (</t>
    </r>
    <r>
      <rPr>
        <sz val="10"/>
        <rFont val="宋体"/>
        <family val="0"/>
      </rPr>
      <t>编者</t>
    </r>
    <r>
      <rPr>
        <sz val="10"/>
        <rFont val="Arial"/>
        <family val="2"/>
      </rPr>
      <t>), Terry J. Gentry (</t>
    </r>
    <r>
      <rPr>
        <sz val="10"/>
        <rFont val="宋体"/>
        <family val="0"/>
      </rPr>
      <t>编者</t>
    </r>
    <r>
      <rPr>
        <sz val="10"/>
        <rFont val="Arial"/>
        <family val="2"/>
      </rPr>
      <t>)</t>
    </r>
  </si>
  <si>
    <t>Academic Press</t>
  </si>
  <si>
    <t>X172/ E1.v2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</si>
</sst>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0000000"/>
  </numFmts>
  <fonts count="26">
    <font>
      <sz val="11"/>
      <color indexed="8"/>
      <name val="宋体"/>
      <family val="0"/>
    </font>
    <font>
      <b/>
      <sz val="14"/>
      <color indexed="8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name val="SimSun-ExtB"/>
      <family val="3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name val="SimSun-ExtB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5" fillId="4" borderId="0" applyNumberFormat="0" applyBorder="0" applyAlignment="0" applyProtection="0"/>
    <xf numFmtId="0" fontId="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22" fillId="17" borderId="6" applyNumberFormat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17" fillId="22" borderId="0" applyNumberFormat="0" applyBorder="0" applyAlignment="0" applyProtection="0"/>
    <xf numFmtId="0" fontId="19" fillId="16" borderId="8" applyNumberFormat="0" applyAlignment="0" applyProtection="0"/>
    <xf numFmtId="0" fontId="18" fillId="7" borderId="5" applyNumberFormat="0" applyAlignment="0" applyProtection="0"/>
    <xf numFmtId="0" fontId="0" fillId="23" borderId="9" applyNumberFormat="0" applyFont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center" wrapText="1"/>
    </xf>
    <xf numFmtId="0" fontId="0" fillId="24" borderId="16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9" fontId="0" fillId="0" borderId="19" xfId="0" applyNumberFormat="1" applyFont="1" applyBorder="1" applyAlignment="1">
      <alignment horizontal="center" vertical="center" wrapText="1"/>
    </xf>
    <xf numFmtId="49" fontId="0" fillId="0" borderId="20" xfId="0" applyNumberFormat="1" applyFont="1" applyBorder="1" applyAlignment="1">
      <alignment horizontal="center" vertical="center" wrapText="1"/>
    </xf>
    <xf numFmtId="49" fontId="0" fillId="0" borderId="21" xfId="0" applyNumberFormat="1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9" xfId="0" applyNumberFormat="1" applyFont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Border="1" applyAlignment="1">
      <alignment vertical="center" wrapText="1"/>
    </xf>
    <xf numFmtId="49" fontId="0" fillId="24" borderId="10" xfId="0" applyNumberFormat="1" applyFont="1" applyFill="1" applyBorder="1" applyAlignment="1">
      <alignment horizontal="center" vertical="center" wrapText="1"/>
    </xf>
    <xf numFmtId="49" fontId="3" fillId="24" borderId="10" xfId="0" applyNumberFormat="1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/>
    </xf>
    <xf numFmtId="0" fontId="0" fillId="24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24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3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7">
      <selection activeCell="J13" sqref="J13"/>
    </sheetView>
  </sheetViews>
  <sheetFormatPr defaultColWidth="9.00390625" defaultRowHeight="13.5"/>
  <cols>
    <col min="1" max="1" width="4.125" style="46" customWidth="1"/>
    <col min="2" max="2" width="9.375" style="0" customWidth="1"/>
    <col min="3" max="3" width="11.50390625" style="0" customWidth="1"/>
    <col min="4" max="4" width="11.25390625" style="0" customWidth="1"/>
    <col min="6" max="6" width="17.875" style="0" customWidth="1"/>
    <col min="7" max="7" width="18.875" style="0" customWidth="1"/>
    <col min="9" max="9" width="15.25390625" style="0" customWidth="1"/>
    <col min="11" max="11" width="15.25390625" style="0" bestFit="1" customWidth="1"/>
  </cols>
  <sheetData>
    <row r="1" spans="1:11" ht="50.25" customHeight="1">
      <c r="A1" s="76" t="s">
        <v>354</v>
      </c>
      <c r="B1" s="77"/>
      <c r="C1" s="77"/>
      <c r="D1" s="77"/>
      <c r="E1" s="77"/>
      <c r="F1" s="77"/>
      <c r="G1" s="77"/>
      <c r="H1" s="77"/>
      <c r="I1" s="77"/>
      <c r="J1" s="77"/>
      <c r="K1" s="78"/>
    </row>
    <row r="2" spans="1:11" s="1" customFormat="1" ht="52.5" customHeight="1">
      <c r="A2" s="68" t="s">
        <v>231</v>
      </c>
      <c r="B2" s="59" t="s">
        <v>207</v>
      </c>
      <c r="C2" s="62" t="s">
        <v>208</v>
      </c>
      <c r="D2" s="62" t="s">
        <v>209</v>
      </c>
      <c r="E2" s="62" t="s">
        <v>210</v>
      </c>
      <c r="F2" s="66" t="s">
        <v>0</v>
      </c>
      <c r="G2" s="67" t="s">
        <v>1</v>
      </c>
      <c r="H2" s="67" t="s">
        <v>2</v>
      </c>
      <c r="I2" s="66" t="s">
        <v>3</v>
      </c>
      <c r="J2" s="67" t="s">
        <v>4</v>
      </c>
      <c r="K2" s="67" t="s">
        <v>5</v>
      </c>
    </row>
    <row r="3" spans="1:12" s="48" customFormat="1" ht="39.75" customHeight="1">
      <c r="A3" s="47">
        <v>1</v>
      </c>
      <c r="B3" s="58" t="s">
        <v>350</v>
      </c>
      <c r="C3" s="9" t="s">
        <v>236</v>
      </c>
      <c r="D3" s="47" t="s">
        <v>347</v>
      </c>
      <c r="E3" s="9" t="s">
        <v>128</v>
      </c>
      <c r="F3" s="57" t="s">
        <v>348</v>
      </c>
      <c r="G3" s="9" t="s">
        <v>220</v>
      </c>
      <c r="H3" s="47" t="s">
        <v>349</v>
      </c>
      <c r="I3" s="9" t="str">
        <f>"9781292102368  (pbk : global edition)"</f>
        <v>9781292102368  (pbk : global edition)</v>
      </c>
      <c r="J3" s="9">
        <v>985</v>
      </c>
      <c r="K3" s="9" t="str">
        <f>"Q1/E 12"</f>
        <v>Q1/E 12</v>
      </c>
      <c r="L3" s="49"/>
    </row>
    <row r="4" spans="1:11" s="1" customFormat="1" ht="39.75" customHeight="1">
      <c r="A4" s="35">
        <v>2</v>
      </c>
      <c r="B4" s="59" t="s">
        <v>351</v>
      </c>
      <c r="C4" s="6" t="s">
        <v>237</v>
      </c>
      <c r="D4" s="6" t="s">
        <v>232</v>
      </c>
      <c r="E4" s="6" t="s">
        <v>128</v>
      </c>
      <c r="F4" s="6" t="s">
        <v>43</v>
      </c>
      <c r="G4" s="10" t="s">
        <v>129</v>
      </c>
      <c r="H4" s="10" t="s">
        <v>44</v>
      </c>
      <c r="I4" s="6" t="s">
        <v>130</v>
      </c>
      <c r="J4" s="10">
        <v>1097</v>
      </c>
      <c r="K4" s="12" t="s">
        <v>45</v>
      </c>
    </row>
    <row r="5" spans="1:11" s="1" customFormat="1" ht="39.75" customHeight="1">
      <c r="A5" s="35">
        <v>3</v>
      </c>
      <c r="B5" s="59" t="s">
        <v>352</v>
      </c>
      <c r="C5" s="6" t="s">
        <v>238</v>
      </c>
      <c r="D5" s="6" t="s">
        <v>232</v>
      </c>
      <c r="E5" s="6" t="s">
        <v>128</v>
      </c>
      <c r="F5" s="6" t="s">
        <v>79</v>
      </c>
      <c r="G5" s="10" t="s">
        <v>244</v>
      </c>
      <c r="H5" s="10" t="s">
        <v>80</v>
      </c>
      <c r="I5" s="6" t="s">
        <v>151</v>
      </c>
      <c r="J5" s="10">
        <v>997</v>
      </c>
      <c r="K5" s="12" t="s">
        <v>81</v>
      </c>
    </row>
    <row r="6" spans="1:11" s="1" customFormat="1" ht="39.75" customHeight="1">
      <c r="A6" s="35">
        <v>4</v>
      </c>
      <c r="B6" s="59" t="s">
        <v>353</v>
      </c>
      <c r="C6" s="6" t="s">
        <v>239</v>
      </c>
      <c r="D6" s="6" t="s">
        <v>217</v>
      </c>
      <c r="E6" s="6" t="s">
        <v>128</v>
      </c>
      <c r="F6" s="6" t="s">
        <v>82</v>
      </c>
      <c r="G6" s="12" t="s">
        <v>245</v>
      </c>
      <c r="H6" s="12" t="s">
        <v>152</v>
      </c>
      <c r="I6" s="50" t="s">
        <v>153</v>
      </c>
      <c r="J6" s="12" t="s">
        <v>221</v>
      </c>
      <c r="K6" s="12" t="s">
        <v>83</v>
      </c>
    </row>
    <row r="7" spans="1:11" s="1" customFormat="1" ht="50.25" customHeight="1">
      <c r="A7" s="35">
        <v>5</v>
      </c>
      <c r="B7" s="59" t="s">
        <v>241</v>
      </c>
      <c r="C7" s="6" t="s">
        <v>240</v>
      </c>
      <c r="D7" s="6" t="s">
        <v>233</v>
      </c>
      <c r="E7" s="6" t="s">
        <v>128</v>
      </c>
      <c r="F7" s="6" t="s">
        <v>90</v>
      </c>
      <c r="G7" s="10" t="s">
        <v>246</v>
      </c>
      <c r="H7" s="10" t="s">
        <v>156</v>
      </c>
      <c r="I7" s="51" t="s">
        <v>157</v>
      </c>
      <c r="J7" s="10">
        <v>570</v>
      </c>
      <c r="K7" s="12" t="s">
        <v>91</v>
      </c>
    </row>
    <row r="8" spans="1:11" s="1" customFormat="1" ht="65.25" customHeight="1">
      <c r="A8" s="35">
        <v>6</v>
      </c>
      <c r="B8" s="59" t="s">
        <v>241</v>
      </c>
      <c r="C8" s="6" t="s">
        <v>240</v>
      </c>
      <c r="D8" s="6" t="s">
        <v>234</v>
      </c>
      <c r="E8" s="6" t="s">
        <v>128</v>
      </c>
      <c r="F8" s="6" t="s">
        <v>94</v>
      </c>
      <c r="G8" s="10" t="s">
        <v>247</v>
      </c>
      <c r="H8" s="10" t="s">
        <v>95</v>
      </c>
      <c r="I8" s="51" t="s">
        <v>159</v>
      </c>
      <c r="J8" s="10">
        <v>1100</v>
      </c>
      <c r="K8" s="12" t="s">
        <v>96</v>
      </c>
    </row>
    <row r="9" spans="1:11" s="1" customFormat="1" ht="60.75" customHeight="1">
      <c r="A9" s="35">
        <v>7</v>
      </c>
      <c r="B9" s="59" t="s">
        <v>241</v>
      </c>
      <c r="C9" s="6" t="s">
        <v>240</v>
      </c>
      <c r="D9" s="6" t="s">
        <v>233</v>
      </c>
      <c r="E9" s="6" t="s">
        <v>128</v>
      </c>
      <c r="F9" s="6" t="s">
        <v>92</v>
      </c>
      <c r="G9" s="10" t="s">
        <v>248</v>
      </c>
      <c r="H9" s="10" t="s">
        <v>156</v>
      </c>
      <c r="I9" s="6" t="s">
        <v>158</v>
      </c>
      <c r="J9" s="10">
        <v>386</v>
      </c>
      <c r="K9" s="12" t="s">
        <v>93</v>
      </c>
    </row>
    <row r="10" spans="1:11" s="1" customFormat="1" ht="66" customHeight="1">
      <c r="A10" s="35">
        <v>8</v>
      </c>
      <c r="B10" s="59" t="s">
        <v>241</v>
      </c>
      <c r="C10" s="6" t="s">
        <v>240</v>
      </c>
      <c r="D10" s="6" t="s">
        <v>234</v>
      </c>
      <c r="E10" s="6" t="s">
        <v>128</v>
      </c>
      <c r="F10" s="6" t="s">
        <v>97</v>
      </c>
      <c r="G10" s="10" t="s">
        <v>249</v>
      </c>
      <c r="H10" s="10" t="s">
        <v>95</v>
      </c>
      <c r="I10" s="6" t="s">
        <v>160</v>
      </c>
      <c r="J10" s="10">
        <v>1099</v>
      </c>
      <c r="K10" s="12" t="s">
        <v>98</v>
      </c>
    </row>
    <row r="11" spans="1:11" s="1" customFormat="1" ht="40.5" customHeight="1">
      <c r="A11" s="35">
        <v>9</v>
      </c>
      <c r="B11" s="59" t="s">
        <v>243</v>
      </c>
      <c r="C11" s="6" t="s">
        <v>242</v>
      </c>
      <c r="D11" s="6" t="s">
        <v>232</v>
      </c>
      <c r="E11" s="6" t="s">
        <v>128</v>
      </c>
      <c r="F11" s="6" t="s">
        <v>76</v>
      </c>
      <c r="G11" s="10" t="s">
        <v>250</v>
      </c>
      <c r="H11" s="10" t="s">
        <v>77</v>
      </c>
      <c r="I11" s="6" t="s">
        <v>150</v>
      </c>
      <c r="J11" s="10">
        <v>1098</v>
      </c>
      <c r="K11" s="12" t="s">
        <v>78</v>
      </c>
    </row>
    <row r="12" spans="1:11" s="53" customFormat="1" ht="39.75" customHeight="1">
      <c r="A12" s="52">
        <v>10</v>
      </c>
      <c r="B12" s="60" t="s">
        <v>235</v>
      </c>
      <c r="C12" s="50"/>
      <c r="D12" s="50" t="s">
        <v>217</v>
      </c>
      <c r="E12" s="50" t="s">
        <v>128</v>
      </c>
      <c r="F12" s="12" t="str">
        <f>"SUST0000169055-170054"</f>
        <v>SUST0000169055-170054</v>
      </c>
      <c r="G12" s="12" t="str">
        <f>"廉洁修身：大学版"</f>
        <v>廉洁修身：大学版</v>
      </c>
      <c r="H12" s="12" t="str">
        <f>"广东高校《廉洁修身》教材编写组编"</f>
        <v>广东高校《廉洁修身》教材编写组编</v>
      </c>
      <c r="I12" s="12" t="str">
        <f>"978-7-5361-5425-4"</f>
        <v>978-7-5361-5425-4</v>
      </c>
      <c r="J12" s="12">
        <v>1000</v>
      </c>
      <c r="K12" s="12" t="str">
        <f>"G641/28"</f>
        <v>G641/28</v>
      </c>
    </row>
    <row r="13" spans="1:10" s="1" customFormat="1" ht="13.5">
      <c r="A13" s="39"/>
      <c r="J13" s="79"/>
    </row>
  </sheetData>
  <sheetProtection/>
  <mergeCells count="1">
    <mergeCell ref="A1:K1"/>
  </mergeCells>
  <printOptions/>
  <pageMargins left="0.7" right="0.7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1"/>
  <sheetViews>
    <sheetView tabSelected="1" zoomScalePageLayoutView="0" workbookViewId="0" topLeftCell="A51">
      <selection activeCell="M3" sqref="M3"/>
    </sheetView>
  </sheetViews>
  <sheetFormatPr defaultColWidth="9.00390625" defaultRowHeight="13.5"/>
  <cols>
    <col min="1" max="1" width="3.625" style="33" customWidth="1"/>
    <col min="2" max="2" width="11.75390625" style="0" customWidth="1"/>
    <col min="3" max="3" width="12.50390625" style="0" customWidth="1"/>
    <col min="4" max="4" width="7.25390625" style="0" customWidth="1"/>
    <col min="5" max="5" width="8.75390625" style="0" customWidth="1"/>
    <col min="6" max="6" width="17.50390625" style="0" customWidth="1"/>
    <col min="7" max="7" width="29.125" style="0" customWidth="1"/>
    <col min="8" max="8" width="9.50390625" style="0" customWidth="1"/>
    <col min="9" max="9" width="19.75390625" style="0" customWidth="1"/>
    <col min="10" max="10" width="4.125" style="0" customWidth="1"/>
    <col min="11" max="11" width="12.25390625" style="0" customWidth="1"/>
  </cols>
  <sheetData>
    <row r="1" spans="1:11" ht="41.25" customHeight="1">
      <c r="A1" s="34"/>
      <c r="B1" s="73" t="s">
        <v>219</v>
      </c>
      <c r="C1" s="74"/>
      <c r="D1" s="74"/>
      <c r="E1" s="74"/>
      <c r="F1" s="74"/>
      <c r="G1" s="74"/>
      <c r="H1" s="74"/>
      <c r="I1" s="74"/>
      <c r="J1" s="74"/>
      <c r="K1" s="75"/>
    </row>
    <row r="2" spans="1:11" s="1" customFormat="1" ht="42.75" customHeight="1">
      <c r="A2" s="35"/>
      <c r="B2" s="62" t="s">
        <v>207</v>
      </c>
      <c r="C2" s="65" t="s">
        <v>208</v>
      </c>
      <c r="D2" s="62" t="s">
        <v>209</v>
      </c>
      <c r="E2" s="59" t="s">
        <v>210</v>
      </c>
      <c r="F2" s="66" t="s">
        <v>0</v>
      </c>
      <c r="G2" s="67" t="s">
        <v>1</v>
      </c>
      <c r="H2" s="67" t="s">
        <v>2</v>
      </c>
      <c r="I2" s="66" t="s">
        <v>3</v>
      </c>
      <c r="J2" s="67" t="s">
        <v>4</v>
      </c>
      <c r="K2" s="67" t="s">
        <v>5</v>
      </c>
    </row>
    <row r="3" spans="1:11" s="1" customFormat="1" ht="39.75" customHeight="1">
      <c r="A3" s="35">
        <v>1</v>
      </c>
      <c r="B3" s="61" t="s">
        <v>222</v>
      </c>
      <c r="C3" s="32" t="s">
        <v>251</v>
      </c>
      <c r="D3" s="54" t="s">
        <v>273</v>
      </c>
      <c r="E3" s="9" t="s">
        <v>164</v>
      </c>
      <c r="F3" s="6" t="s">
        <v>275</v>
      </c>
      <c r="G3" s="9" t="s">
        <v>161</v>
      </c>
      <c r="H3" s="10" t="s">
        <v>279</v>
      </c>
      <c r="I3" s="9" t="str">
        <f>"9781285077499 (pbk.)"</f>
        <v>9781285077499 (pbk.)</v>
      </c>
      <c r="J3" s="9">
        <v>47</v>
      </c>
      <c r="K3" s="9" t="str">
        <f>"O141.4/E 4.v1"</f>
        <v>O141.4/E 4.v1</v>
      </c>
    </row>
    <row r="4" spans="1:11" s="1" customFormat="1" ht="39.75" customHeight="1">
      <c r="A4" s="35">
        <v>2</v>
      </c>
      <c r="B4" s="61" t="s">
        <v>222</v>
      </c>
      <c r="C4" s="32" t="s">
        <v>252</v>
      </c>
      <c r="D4" s="54" t="s">
        <v>273</v>
      </c>
      <c r="E4" s="9" t="s">
        <v>164</v>
      </c>
      <c r="F4" s="6" t="s">
        <v>276</v>
      </c>
      <c r="G4" s="9" t="s">
        <v>162</v>
      </c>
      <c r="H4" s="10" t="s">
        <v>280</v>
      </c>
      <c r="I4" s="9" t="str">
        <f>"048641454X (pbk.)"</f>
        <v>048641454X (pbk.)</v>
      </c>
      <c r="J4" s="9">
        <v>26</v>
      </c>
      <c r="K4" s="9" t="str">
        <f>"O241/E 26"</f>
        <v>O241/E 26</v>
      </c>
    </row>
    <row r="5" spans="1:11" s="1" customFormat="1" ht="39.75" customHeight="1">
      <c r="A5" s="35">
        <v>3</v>
      </c>
      <c r="B5" s="61" t="s">
        <v>222</v>
      </c>
      <c r="C5" s="32" t="s">
        <v>253</v>
      </c>
      <c r="D5" s="54" t="s">
        <v>273</v>
      </c>
      <c r="E5" s="9" t="s">
        <v>164</v>
      </c>
      <c r="F5" s="6" t="s">
        <v>277</v>
      </c>
      <c r="G5" s="9" t="s">
        <v>165</v>
      </c>
      <c r="H5" s="10" t="s">
        <v>281</v>
      </c>
      <c r="I5" s="9" t="str">
        <f>"9780387709130 (pbk.)"</f>
        <v>9780387709130 (pbk.)</v>
      </c>
      <c r="J5" s="9">
        <v>27</v>
      </c>
      <c r="K5" s="9" t="str">
        <f>"O17/E 33"</f>
        <v>O17/E 33</v>
      </c>
    </row>
    <row r="6" spans="1:11" s="1" customFormat="1" ht="39.75" customHeight="1">
      <c r="A6" s="35">
        <v>4</v>
      </c>
      <c r="B6" s="61" t="s">
        <v>222</v>
      </c>
      <c r="C6" s="32" t="s">
        <v>254</v>
      </c>
      <c r="D6" s="55" t="s">
        <v>274</v>
      </c>
      <c r="E6" s="9" t="s">
        <v>166</v>
      </c>
      <c r="F6" s="6" t="s">
        <v>278</v>
      </c>
      <c r="G6" s="9" t="s">
        <v>163</v>
      </c>
      <c r="H6" s="10" t="s">
        <v>282</v>
      </c>
      <c r="I6" s="9" t="str">
        <f>"0521496993 (hardback)"</f>
        <v>0521496993 (hardback)</v>
      </c>
      <c r="J6" s="9">
        <v>47</v>
      </c>
      <c r="K6" s="9" t="str">
        <f>"F830.9/E 53"</f>
        <v>F830.9/E 53</v>
      </c>
    </row>
    <row r="7" spans="1:11" s="1" customFormat="1" ht="39.75" customHeight="1">
      <c r="A7" s="35">
        <v>5</v>
      </c>
      <c r="B7" s="62" t="s">
        <v>223</v>
      </c>
      <c r="C7" s="7" t="s">
        <v>167</v>
      </c>
      <c r="D7" s="6" t="s">
        <v>211</v>
      </c>
      <c r="E7" s="8" t="s">
        <v>168</v>
      </c>
      <c r="F7" s="6" t="s">
        <v>60</v>
      </c>
      <c r="G7" s="10" t="s">
        <v>138</v>
      </c>
      <c r="H7" s="10" t="s">
        <v>61</v>
      </c>
      <c r="I7" s="6" t="s">
        <v>139</v>
      </c>
      <c r="J7" s="11">
        <v>34</v>
      </c>
      <c r="K7" s="12" t="s">
        <v>62</v>
      </c>
    </row>
    <row r="8" spans="1:11" s="31" customFormat="1" ht="39.75" customHeight="1">
      <c r="A8" s="36">
        <v>6</v>
      </c>
      <c r="B8" s="62" t="s">
        <v>223</v>
      </c>
      <c r="C8" s="27" t="s">
        <v>169</v>
      </c>
      <c r="D8" s="26" t="s">
        <v>218</v>
      </c>
      <c r="E8" s="28" t="s">
        <v>170</v>
      </c>
      <c r="F8" s="26" t="s">
        <v>57</v>
      </c>
      <c r="G8" s="29" t="s">
        <v>136</v>
      </c>
      <c r="H8" s="29" t="s">
        <v>58</v>
      </c>
      <c r="I8" s="26" t="s">
        <v>137</v>
      </c>
      <c r="J8" s="30">
        <v>70</v>
      </c>
      <c r="K8" s="19" t="s">
        <v>59</v>
      </c>
    </row>
    <row r="9" spans="1:11" s="1" customFormat="1" ht="39.75" customHeight="1">
      <c r="A9" s="35">
        <v>7</v>
      </c>
      <c r="B9" s="62" t="s">
        <v>223</v>
      </c>
      <c r="C9" s="7" t="s">
        <v>212</v>
      </c>
      <c r="D9" s="6" t="s">
        <v>213</v>
      </c>
      <c r="E9" s="8" t="s">
        <v>171</v>
      </c>
      <c r="F9" s="6" t="s">
        <v>66</v>
      </c>
      <c r="G9" s="10" t="s">
        <v>142</v>
      </c>
      <c r="H9" s="10" t="s">
        <v>172</v>
      </c>
      <c r="I9" s="6" t="s">
        <v>143</v>
      </c>
      <c r="J9" s="11">
        <v>97</v>
      </c>
      <c r="K9" s="12" t="s">
        <v>67</v>
      </c>
    </row>
    <row r="10" spans="1:11" s="1" customFormat="1" ht="39.75" customHeight="1">
      <c r="A10" s="35">
        <v>8</v>
      </c>
      <c r="B10" s="62" t="s">
        <v>223</v>
      </c>
      <c r="C10" s="32" t="s">
        <v>255</v>
      </c>
      <c r="D10" s="55" t="s">
        <v>283</v>
      </c>
      <c r="E10" s="8" t="s">
        <v>284</v>
      </c>
      <c r="F10" s="6" t="s">
        <v>285</v>
      </c>
      <c r="G10" s="9" t="s">
        <v>173</v>
      </c>
      <c r="H10" s="10" t="s">
        <v>286</v>
      </c>
      <c r="I10" s="9" t="str">
        <f>"9780815340812"</f>
        <v>9780815340812</v>
      </c>
      <c r="J10" s="9">
        <v>16</v>
      </c>
      <c r="K10" s="9" t="str">
        <f>"Q617/E 2"</f>
        <v>Q617/E 2</v>
      </c>
    </row>
    <row r="11" spans="1:11" s="1" customFormat="1" ht="39.75" customHeight="1">
      <c r="A11" s="35">
        <v>9</v>
      </c>
      <c r="B11" s="62" t="s">
        <v>223</v>
      </c>
      <c r="C11" s="7" t="s">
        <v>174</v>
      </c>
      <c r="D11" s="6" t="s">
        <v>214</v>
      </c>
      <c r="E11" s="8" t="s">
        <v>171</v>
      </c>
      <c r="F11" s="6" t="s">
        <v>70</v>
      </c>
      <c r="G11" s="10" t="s">
        <v>146</v>
      </c>
      <c r="H11" s="10" t="s">
        <v>71</v>
      </c>
      <c r="I11" s="6" t="s">
        <v>147</v>
      </c>
      <c r="J11" s="11">
        <v>65</v>
      </c>
      <c r="K11" s="12" t="s">
        <v>72</v>
      </c>
    </row>
    <row r="12" spans="1:11" s="1" customFormat="1" ht="39.75" customHeight="1">
      <c r="A12" s="35">
        <v>10</v>
      </c>
      <c r="B12" s="62" t="s">
        <v>223</v>
      </c>
      <c r="C12" s="7" t="s">
        <v>175</v>
      </c>
      <c r="D12" s="6" t="s">
        <v>213</v>
      </c>
      <c r="E12" s="8" t="s">
        <v>168</v>
      </c>
      <c r="F12" s="6" t="s">
        <v>73</v>
      </c>
      <c r="G12" s="10" t="s">
        <v>148</v>
      </c>
      <c r="H12" s="10" t="s">
        <v>74</v>
      </c>
      <c r="I12" s="6" t="s">
        <v>149</v>
      </c>
      <c r="J12" s="11">
        <v>100</v>
      </c>
      <c r="K12" s="12" t="s">
        <v>75</v>
      </c>
    </row>
    <row r="13" spans="1:11" s="1" customFormat="1" ht="39.75" customHeight="1">
      <c r="A13" s="35">
        <v>11</v>
      </c>
      <c r="B13" s="62" t="s">
        <v>223</v>
      </c>
      <c r="C13" s="7" t="s">
        <v>176</v>
      </c>
      <c r="D13" s="6" t="s">
        <v>211</v>
      </c>
      <c r="E13" s="8" t="s">
        <v>168</v>
      </c>
      <c r="F13" s="6" t="s">
        <v>63</v>
      </c>
      <c r="G13" s="10" t="s">
        <v>140</v>
      </c>
      <c r="H13" s="10" t="s">
        <v>64</v>
      </c>
      <c r="I13" s="6" t="s">
        <v>141</v>
      </c>
      <c r="J13" s="10">
        <v>25</v>
      </c>
      <c r="K13" s="12" t="s">
        <v>65</v>
      </c>
    </row>
    <row r="14" spans="1:11" s="1" customFormat="1" ht="39.75" customHeight="1">
      <c r="A14" s="35">
        <v>12</v>
      </c>
      <c r="B14" s="62" t="s">
        <v>223</v>
      </c>
      <c r="C14" s="32" t="s">
        <v>256</v>
      </c>
      <c r="D14" s="55" t="s">
        <v>287</v>
      </c>
      <c r="E14" s="9" t="s">
        <v>288</v>
      </c>
      <c r="F14" s="6" t="s">
        <v>289</v>
      </c>
      <c r="G14" s="9" t="s">
        <v>290</v>
      </c>
      <c r="H14" s="10" t="s">
        <v>291</v>
      </c>
      <c r="I14" s="9" t="str">
        <f>"9780815344643 (paperback)"</f>
        <v>9780815344643 (paperback)</v>
      </c>
      <c r="J14" s="9">
        <v>77</v>
      </c>
      <c r="K14" s="9" t="str">
        <f>"Q7/E 44"</f>
        <v>Q7/E 44</v>
      </c>
    </row>
    <row r="15" spans="1:11" s="1" customFormat="1" ht="39.75" customHeight="1">
      <c r="A15" s="35">
        <v>13</v>
      </c>
      <c r="B15" s="62" t="s">
        <v>223</v>
      </c>
      <c r="C15" s="32" t="s">
        <v>257</v>
      </c>
      <c r="D15" s="6" t="s">
        <v>292</v>
      </c>
      <c r="E15" s="9" t="s">
        <v>293</v>
      </c>
      <c r="F15" s="6" t="s">
        <v>294</v>
      </c>
      <c r="G15" s="9" t="s">
        <v>295</v>
      </c>
      <c r="H15" s="10" t="s">
        <v>296</v>
      </c>
      <c r="I15" s="9" t="str">
        <f>"9780878939671 (hbk.)"</f>
        <v>9780878939671 (hbk.)</v>
      </c>
      <c r="J15" s="9">
        <v>47</v>
      </c>
      <c r="K15" s="9" t="str">
        <f>"R338/E 9"</f>
        <v>R338/E 9</v>
      </c>
    </row>
    <row r="16" spans="1:11" s="1" customFormat="1" ht="39.75" customHeight="1">
      <c r="A16" s="35">
        <v>14</v>
      </c>
      <c r="B16" s="62" t="s">
        <v>223</v>
      </c>
      <c r="C16" s="7" t="s">
        <v>177</v>
      </c>
      <c r="D16" s="6" t="s">
        <v>215</v>
      </c>
      <c r="E16" s="8" t="s">
        <v>171</v>
      </c>
      <c r="F16" s="6" t="s">
        <v>68</v>
      </c>
      <c r="G16" s="10" t="s">
        <v>144</v>
      </c>
      <c r="H16" s="10" t="s">
        <v>178</v>
      </c>
      <c r="I16" s="6" t="s">
        <v>145</v>
      </c>
      <c r="J16" s="11">
        <v>79</v>
      </c>
      <c r="K16" s="12" t="s">
        <v>69</v>
      </c>
    </row>
    <row r="17" spans="1:11" s="1" customFormat="1" ht="39.75" customHeight="1">
      <c r="A17" s="35">
        <v>15</v>
      </c>
      <c r="B17" s="62" t="s">
        <v>223</v>
      </c>
      <c r="C17" s="32" t="s">
        <v>258</v>
      </c>
      <c r="D17" s="6" t="s">
        <v>292</v>
      </c>
      <c r="E17" s="9" t="s">
        <v>293</v>
      </c>
      <c r="F17" s="6" t="s">
        <v>297</v>
      </c>
      <c r="G17" s="9" t="s">
        <v>298</v>
      </c>
      <c r="H17" s="10" t="s">
        <v>299</v>
      </c>
      <c r="I17" s="9" t="str">
        <f>"9780198748670"</f>
        <v>9780198748670</v>
      </c>
      <c r="J17" s="9">
        <v>56</v>
      </c>
      <c r="K17" s="9" t="str">
        <f>"Q11/E 12"</f>
        <v>Q11/E 12</v>
      </c>
    </row>
    <row r="18" spans="1:11" s="1" customFormat="1" ht="39.75" customHeight="1">
      <c r="A18" s="35">
        <v>16</v>
      </c>
      <c r="B18" s="62" t="s">
        <v>223</v>
      </c>
      <c r="C18" s="32" t="s">
        <v>259</v>
      </c>
      <c r="D18" s="6" t="s">
        <v>300</v>
      </c>
      <c r="E18" s="9" t="s">
        <v>293</v>
      </c>
      <c r="F18" s="6" t="s">
        <v>301</v>
      </c>
      <c r="G18" s="9" t="s">
        <v>302</v>
      </c>
      <c r="H18" s="10" t="s">
        <v>303</v>
      </c>
      <c r="I18" s="9" t="str">
        <f>"9780199556847"</f>
        <v>9780199556847</v>
      </c>
      <c r="J18" s="9">
        <v>17</v>
      </c>
      <c r="K18" s="9" t="str">
        <f>"Q51/E 85"</f>
        <v>Q51/E 85</v>
      </c>
    </row>
    <row r="19" spans="1:11" s="1" customFormat="1" ht="39.75" customHeight="1">
      <c r="A19" s="35">
        <v>17</v>
      </c>
      <c r="B19" s="62" t="s">
        <v>224</v>
      </c>
      <c r="C19" s="7" t="s">
        <v>179</v>
      </c>
      <c r="D19" s="6" t="s">
        <v>213</v>
      </c>
      <c r="E19" s="8" t="s">
        <v>171</v>
      </c>
      <c r="F19" s="6" t="s">
        <v>40</v>
      </c>
      <c r="G19" s="10" t="s">
        <v>126</v>
      </c>
      <c r="H19" s="10" t="s">
        <v>41</v>
      </c>
      <c r="I19" s="6" t="s">
        <v>127</v>
      </c>
      <c r="J19" s="11">
        <v>159</v>
      </c>
      <c r="K19" s="12" t="s">
        <v>42</v>
      </c>
    </row>
    <row r="20" spans="1:11" s="1" customFormat="1" ht="39.75" customHeight="1">
      <c r="A20" s="35">
        <v>18</v>
      </c>
      <c r="B20" s="62" t="s">
        <v>224</v>
      </c>
      <c r="C20" s="7" t="s">
        <v>180</v>
      </c>
      <c r="D20" s="6" t="s">
        <v>214</v>
      </c>
      <c r="E20" s="8" t="s">
        <v>168</v>
      </c>
      <c r="F20" s="6" t="s">
        <v>46</v>
      </c>
      <c r="G20" s="10" t="s">
        <v>131</v>
      </c>
      <c r="H20" s="10" t="s">
        <v>47</v>
      </c>
      <c r="I20" s="6" t="s">
        <v>132</v>
      </c>
      <c r="J20" s="11">
        <v>29</v>
      </c>
      <c r="K20" s="12" t="s">
        <v>48</v>
      </c>
    </row>
    <row r="21" spans="1:12" s="3" customFormat="1" ht="39.75" customHeight="1">
      <c r="A21" s="10">
        <v>19</v>
      </c>
      <c r="B21" s="63" t="s">
        <v>225</v>
      </c>
      <c r="C21" s="14" t="s">
        <v>117</v>
      </c>
      <c r="D21" s="13" t="s">
        <v>214</v>
      </c>
      <c r="E21" s="15" t="s">
        <v>168</v>
      </c>
      <c r="F21" s="13" t="s">
        <v>34</v>
      </c>
      <c r="G21" s="16" t="s">
        <v>118</v>
      </c>
      <c r="H21" s="16" t="s">
        <v>35</v>
      </c>
      <c r="I21" s="13" t="s">
        <v>119</v>
      </c>
      <c r="J21" s="17">
        <v>19</v>
      </c>
      <c r="K21" s="18" t="s">
        <v>36</v>
      </c>
      <c r="L21" s="2"/>
    </row>
    <row r="22" spans="1:11" s="1" customFormat="1" ht="39.75" customHeight="1">
      <c r="A22" s="35">
        <v>20</v>
      </c>
      <c r="B22" s="63" t="s">
        <v>225</v>
      </c>
      <c r="C22" s="32" t="s">
        <v>260</v>
      </c>
      <c r="D22" s="13" t="s">
        <v>287</v>
      </c>
      <c r="E22" s="9" t="s">
        <v>288</v>
      </c>
      <c r="F22" s="13" t="s">
        <v>304</v>
      </c>
      <c r="G22" s="9" t="s">
        <v>305</v>
      </c>
      <c r="H22" s="16" t="s">
        <v>306</v>
      </c>
      <c r="I22" s="9" t="str">
        <f>"9780470169964 (intl. ed.)"</f>
        <v>9780470169964 (intl. ed.)</v>
      </c>
      <c r="J22" s="9">
        <v>57</v>
      </c>
      <c r="K22" s="9" t="str">
        <f>"TN914/E 6"</f>
        <v>TN914/E 6</v>
      </c>
    </row>
    <row r="23" spans="1:11" s="1" customFormat="1" ht="39.75" customHeight="1">
      <c r="A23" s="35">
        <v>21</v>
      </c>
      <c r="B23" s="63" t="s">
        <v>225</v>
      </c>
      <c r="C23" s="7" t="s">
        <v>182</v>
      </c>
      <c r="D23" s="6" t="s">
        <v>216</v>
      </c>
      <c r="E23" s="8" t="s">
        <v>168</v>
      </c>
      <c r="F23" s="6" t="s">
        <v>38</v>
      </c>
      <c r="G23" s="10" t="s">
        <v>125</v>
      </c>
      <c r="H23" s="10" t="s">
        <v>183</v>
      </c>
      <c r="I23" s="6" t="s">
        <v>184</v>
      </c>
      <c r="J23" s="11">
        <v>10</v>
      </c>
      <c r="K23" s="12" t="s">
        <v>39</v>
      </c>
    </row>
    <row r="24" spans="1:12" s="1" customFormat="1" ht="39.75" customHeight="1">
      <c r="A24" s="35">
        <v>22</v>
      </c>
      <c r="B24" s="63" t="s">
        <v>225</v>
      </c>
      <c r="C24" s="7" t="s">
        <v>181</v>
      </c>
      <c r="D24" s="6" t="s">
        <v>213</v>
      </c>
      <c r="E24" s="8" t="s">
        <v>171</v>
      </c>
      <c r="F24" s="10" t="str">
        <f>"SUST0050049572-9610"</f>
        <v>SUST0050049572-9610</v>
      </c>
      <c r="G24" s="10" t="s">
        <v>120</v>
      </c>
      <c r="H24" s="10" t="str">
        <f>"Valvano， Jonathan W."</f>
        <v>Valvano， Jonathan W.</v>
      </c>
      <c r="I24" s="10" t="str">
        <f>"9781477508992(paperback)"</f>
        <v>9781477508992(paperback)</v>
      </c>
      <c r="J24" s="11">
        <v>39</v>
      </c>
      <c r="K24" s="12" t="s">
        <v>121</v>
      </c>
      <c r="L24" s="4"/>
    </row>
    <row r="25" spans="1:11" s="1" customFormat="1" ht="39.75" customHeight="1">
      <c r="A25" s="35">
        <v>23</v>
      </c>
      <c r="B25" s="62" t="s">
        <v>226</v>
      </c>
      <c r="C25" s="7" t="s">
        <v>181</v>
      </c>
      <c r="D25" s="6" t="s">
        <v>214</v>
      </c>
      <c r="E25" s="8" t="s">
        <v>171</v>
      </c>
      <c r="F25" s="10" t="str">
        <f>"SUST0050049494-9532"</f>
        <v>SUST0050049494-9532</v>
      </c>
      <c r="G25" s="10" t="s">
        <v>122</v>
      </c>
      <c r="H25" s="10" t="str">
        <f>"Valvano， Jonathan W."</f>
        <v>Valvano， Jonathan W.</v>
      </c>
      <c r="I25" s="10" t="str">
        <f>"9781463590154(paperback)"</f>
        <v>9781463590154(paperback)</v>
      </c>
      <c r="J25" s="11">
        <v>39</v>
      </c>
      <c r="K25" s="12" t="s">
        <v>37</v>
      </c>
    </row>
    <row r="26" spans="1:11" s="1" customFormat="1" ht="39.75" customHeight="1">
      <c r="A26" s="35">
        <v>24</v>
      </c>
      <c r="B26" s="62" t="s">
        <v>226</v>
      </c>
      <c r="C26" s="7" t="s">
        <v>181</v>
      </c>
      <c r="D26" s="6" t="s">
        <v>217</v>
      </c>
      <c r="E26" s="8" t="s">
        <v>171</v>
      </c>
      <c r="F26" s="10" t="str">
        <f>"SUST0050049533-571"</f>
        <v>SUST0050049533-571</v>
      </c>
      <c r="G26" s="10" t="s">
        <v>123</v>
      </c>
      <c r="H26" s="10" t="str">
        <f>"Valvano， Jonathan W."</f>
        <v>Valvano， Jonathan W.</v>
      </c>
      <c r="I26" s="10" t="str">
        <f>"9781466468863(paperback)"</f>
        <v>9781466468863(paperback)</v>
      </c>
      <c r="J26" s="11">
        <v>39</v>
      </c>
      <c r="K26" s="12" t="s">
        <v>124</v>
      </c>
    </row>
    <row r="27" spans="1:11" s="1" customFormat="1" ht="39.75" customHeight="1">
      <c r="A27" s="35">
        <v>25</v>
      </c>
      <c r="B27" s="62" t="s">
        <v>226</v>
      </c>
      <c r="C27" s="14"/>
      <c r="D27" s="6" t="s">
        <v>213</v>
      </c>
      <c r="E27" s="8" t="s">
        <v>171</v>
      </c>
      <c r="F27" s="6" t="s">
        <v>49</v>
      </c>
      <c r="G27" s="10" t="s">
        <v>50</v>
      </c>
      <c r="H27" s="10" t="s">
        <v>51</v>
      </c>
      <c r="I27" s="6" t="s">
        <v>133</v>
      </c>
      <c r="J27" s="9">
        <v>17</v>
      </c>
      <c r="K27" s="9" t="str">
        <f>"TN015/E 6.v1"</f>
        <v>TN015/E 6.v1</v>
      </c>
    </row>
    <row r="28" spans="1:11" s="1" customFormat="1" ht="39.75" customHeight="1">
      <c r="A28" s="35">
        <v>26</v>
      </c>
      <c r="B28" s="62" t="s">
        <v>226</v>
      </c>
      <c r="C28" s="32" t="s">
        <v>261</v>
      </c>
      <c r="D28" s="6" t="s">
        <v>211</v>
      </c>
      <c r="E28" s="8" t="s">
        <v>168</v>
      </c>
      <c r="F28" s="6" t="s">
        <v>55</v>
      </c>
      <c r="G28" s="10" t="s">
        <v>135</v>
      </c>
      <c r="H28" s="10" t="s">
        <v>187</v>
      </c>
      <c r="I28" s="6" t="s">
        <v>188</v>
      </c>
      <c r="J28" s="17">
        <v>57</v>
      </c>
      <c r="K28" s="9" t="str">
        <f>"TN92/E 284"</f>
        <v>TN92/E 284</v>
      </c>
    </row>
    <row r="29" spans="1:11" s="1" customFormat="1" ht="55.5" customHeight="1">
      <c r="A29" s="35">
        <v>27</v>
      </c>
      <c r="B29" s="62" t="s">
        <v>227</v>
      </c>
      <c r="C29" s="7" t="s">
        <v>185</v>
      </c>
      <c r="D29" s="6" t="s">
        <v>213</v>
      </c>
      <c r="E29" s="8" t="s">
        <v>171</v>
      </c>
      <c r="F29" s="6" t="s">
        <v>49</v>
      </c>
      <c r="G29" s="10" t="s">
        <v>50</v>
      </c>
      <c r="H29" s="10" t="s">
        <v>51</v>
      </c>
      <c r="I29" s="6" t="s">
        <v>133</v>
      </c>
      <c r="J29" s="11">
        <v>50</v>
      </c>
      <c r="K29" s="12" t="s">
        <v>52</v>
      </c>
    </row>
    <row r="30" spans="1:11" s="1" customFormat="1" ht="39.75" customHeight="1">
      <c r="A30" s="35">
        <v>28</v>
      </c>
      <c r="B30" s="62" t="s">
        <v>227</v>
      </c>
      <c r="C30" s="7" t="s">
        <v>186</v>
      </c>
      <c r="D30" s="6" t="s">
        <v>211</v>
      </c>
      <c r="E30" s="8" t="s">
        <v>168</v>
      </c>
      <c r="F30" s="6" t="s">
        <v>55</v>
      </c>
      <c r="G30" s="10" t="s">
        <v>135</v>
      </c>
      <c r="H30" s="10" t="s">
        <v>187</v>
      </c>
      <c r="I30" s="6" t="s">
        <v>188</v>
      </c>
      <c r="J30" s="11">
        <v>19</v>
      </c>
      <c r="K30" s="12" t="s">
        <v>56</v>
      </c>
    </row>
    <row r="31" spans="1:11" s="1" customFormat="1" ht="39.75" customHeight="1">
      <c r="A31" s="35">
        <v>29</v>
      </c>
      <c r="B31" s="62" t="s">
        <v>227</v>
      </c>
      <c r="C31" s="32" t="s">
        <v>262</v>
      </c>
      <c r="D31" s="32" t="s">
        <v>292</v>
      </c>
      <c r="E31" s="32" t="s">
        <v>293</v>
      </c>
      <c r="F31" s="56" t="s">
        <v>307</v>
      </c>
      <c r="G31" s="32" t="s">
        <v>308</v>
      </c>
      <c r="H31" s="32" t="s">
        <v>309</v>
      </c>
      <c r="I31" s="32" t="str">
        <f>"9780470572139 (cloth)"</f>
        <v>9780470572139 (cloth)</v>
      </c>
      <c r="J31" s="32">
        <v>57</v>
      </c>
      <c r="K31" s="32" t="str">
        <f>"F830.91/E 67"</f>
        <v>F830.91/E 67</v>
      </c>
    </row>
    <row r="32" spans="1:11" s="1" customFormat="1" ht="39.75" customHeight="1">
      <c r="A32" s="35">
        <v>30</v>
      </c>
      <c r="B32" s="62" t="s">
        <v>227</v>
      </c>
      <c r="C32" s="7" t="s">
        <v>189</v>
      </c>
      <c r="D32" s="6" t="s">
        <v>213</v>
      </c>
      <c r="E32" s="8" t="s">
        <v>171</v>
      </c>
      <c r="F32" s="6" t="s">
        <v>53</v>
      </c>
      <c r="G32" s="10" t="s">
        <v>134</v>
      </c>
      <c r="H32" s="10" t="s">
        <v>190</v>
      </c>
      <c r="I32" s="6" t="s">
        <v>191</v>
      </c>
      <c r="J32" s="11">
        <v>19</v>
      </c>
      <c r="K32" s="12" t="s">
        <v>54</v>
      </c>
    </row>
    <row r="33" spans="1:11" s="1" customFormat="1" ht="39.75" customHeight="1">
      <c r="A33" s="35">
        <v>31</v>
      </c>
      <c r="B33" s="62" t="s">
        <v>228</v>
      </c>
      <c r="C33" s="7" t="s">
        <v>192</v>
      </c>
      <c r="D33" s="6" t="s">
        <v>211</v>
      </c>
      <c r="E33" s="8" t="s">
        <v>168</v>
      </c>
      <c r="F33" s="6" t="s">
        <v>6</v>
      </c>
      <c r="G33" s="10" t="s">
        <v>99</v>
      </c>
      <c r="H33" s="10" t="s">
        <v>7</v>
      </c>
      <c r="I33" s="6" t="s">
        <v>100</v>
      </c>
      <c r="J33" s="11">
        <v>19</v>
      </c>
      <c r="K33" s="12" t="s">
        <v>8</v>
      </c>
    </row>
    <row r="34" spans="1:11" s="1" customFormat="1" ht="39.75" customHeight="1">
      <c r="A34" s="35">
        <v>32</v>
      </c>
      <c r="B34" s="62" t="s">
        <v>228</v>
      </c>
      <c r="C34" s="32" t="s">
        <v>263</v>
      </c>
      <c r="D34" s="9" t="s">
        <v>287</v>
      </c>
      <c r="E34" s="9" t="s">
        <v>288</v>
      </c>
      <c r="F34" s="9" t="s">
        <v>310</v>
      </c>
      <c r="G34" s="9" t="s">
        <v>311</v>
      </c>
      <c r="H34" s="10" t="s">
        <v>312</v>
      </c>
      <c r="I34" s="9" t="str">
        <f>"9780199697403"</f>
        <v>9780199697403</v>
      </c>
      <c r="J34" s="11">
        <v>48</v>
      </c>
      <c r="K34" s="9" t="str">
        <f>"O64/E 9:2"</f>
        <v>O64/E 9:2</v>
      </c>
    </row>
    <row r="35" spans="1:11" s="1" customFormat="1" ht="39.75" customHeight="1">
      <c r="A35" s="35">
        <v>33</v>
      </c>
      <c r="B35" s="62" t="s">
        <v>228</v>
      </c>
      <c r="C35" s="32" t="s">
        <v>264</v>
      </c>
      <c r="D35" s="9" t="s">
        <v>313</v>
      </c>
      <c r="E35" s="9" t="s">
        <v>293</v>
      </c>
      <c r="F35" s="9" t="s">
        <v>314</v>
      </c>
      <c r="G35" s="9" t="s">
        <v>315</v>
      </c>
      <c r="H35" s="10" t="s">
        <v>316</v>
      </c>
      <c r="I35" s="9" t="str">
        <f>"9780123746269 (hbk.)"</f>
        <v>9780123746269 (hbk.)</v>
      </c>
      <c r="J35" s="9">
        <v>22</v>
      </c>
      <c r="K35" s="9" t="str">
        <f>"R318.08/E 75"</f>
        <v>R318.08/E 75</v>
      </c>
    </row>
    <row r="36" spans="1:11" s="1" customFormat="1" ht="39.75" customHeight="1">
      <c r="A36" s="35">
        <v>34</v>
      </c>
      <c r="B36" s="62" t="s">
        <v>228</v>
      </c>
      <c r="C36" s="32" t="s">
        <v>265</v>
      </c>
      <c r="D36" s="9" t="s">
        <v>292</v>
      </c>
      <c r="E36" s="9" t="s">
        <v>293</v>
      </c>
      <c r="F36" s="9" t="s">
        <v>317</v>
      </c>
      <c r="G36" s="9" t="s">
        <v>318</v>
      </c>
      <c r="H36" s="10" t="s">
        <v>319</v>
      </c>
      <c r="I36" s="9" t="str">
        <f>"9780387743646"</f>
        <v>9780387743646</v>
      </c>
      <c r="J36" s="9">
        <v>27</v>
      </c>
      <c r="K36" s="9" t="str">
        <f>"TB33/E 72"</f>
        <v>TB33/E 72</v>
      </c>
    </row>
    <row r="37" spans="1:11" s="1" customFormat="1" ht="39.75" customHeight="1">
      <c r="A37" s="35">
        <v>35</v>
      </c>
      <c r="B37" s="62" t="s">
        <v>228</v>
      </c>
      <c r="C37" s="32" t="s">
        <v>266</v>
      </c>
      <c r="D37" s="9" t="s">
        <v>292</v>
      </c>
      <c r="E37" s="9" t="s">
        <v>288</v>
      </c>
      <c r="F37" s="9" t="s">
        <v>320</v>
      </c>
      <c r="G37" s="9" t="s">
        <v>321</v>
      </c>
      <c r="H37" s="10" t="s">
        <v>322</v>
      </c>
      <c r="I37" s="9" t="str">
        <f>"9781441981639"</f>
        <v>9781441981639</v>
      </c>
      <c r="J37" s="9">
        <v>46</v>
      </c>
      <c r="K37" s="9" t="str">
        <f>"O48/E 66"</f>
        <v>O48/E 66</v>
      </c>
    </row>
    <row r="38" spans="1:11" s="1" customFormat="1" ht="39.75" customHeight="1">
      <c r="A38" s="35">
        <v>36</v>
      </c>
      <c r="B38" s="62" t="s">
        <v>228</v>
      </c>
      <c r="C38" s="7" t="s">
        <v>193</v>
      </c>
      <c r="D38" s="6" t="s">
        <v>211</v>
      </c>
      <c r="E38" s="8" t="s">
        <v>168</v>
      </c>
      <c r="F38" s="6" t="s">
        <v>22</v>
      </c>
      <c r="G38" s="10" t="s">
        <v>110</v>
      </c>
      <c r="H38" s="10" t="s">
        <v>23</v>
      </c>
      <c r="I38" s="6" t="s">
        <v>111</v>
      </c>
      <c r="J38" s="11">
        <v>19</v>
      </c>
      <c r="K38" s="12" t="s">
        <v>24</v>
      </c>
    </row>
    <row r="39" spans="1:12" s="1" customFormat="1" ht="39.75" customHeight="1">
      <c r="A39" s="35">
        <v>37</v>
      </c>
      <c r="B39" s="62" t="s">
        <v>228</v>
      </c>
      <c r="C39" s="7" t="s">
        <v>194</v>
      </c>
      <c r="D39" s="6" t="s">
        <v>211</v>
      </c>
      <c r="E39" s="8" t="s">
        <v>168</v>
      </c>
      <c r="F39" s="6" t="s">
        <v>25</v>
      </c>
      <c r="G39" s="10" t="s">
        <v>112</v>
      </c>
      <c r="H39" s="10" t="s">
        <v>26</v>
      </c>
      <c r="I39" s="6" t="s">
        <v>113</v>
      </c>
      <c r="J39" s="11">
        <v>39</v>
      </c>
      <c r="K39" s="12" t="s">
        <v>27</v>
      </c>
      <c r="L39" s="4"/>
    </row>
    <row r="40" spans="1:12" s="3" customFormat="1" ht="39.75" customHeight="1">
      <c r="A40" s="10">
        <v>38</v>
      </c>
      <c r="B40" s="62" t="s">
        <v>228</v>
      </c>
      <c r="C40" s="7" t="s">
        <v>195</v>
      </c>
      <c r="D40" s="6" t="s">
        <v>211</v>
      </c>
      <c r="E40" s="8" t="s">
        <v>168</v>
      </c>
      <c r="F40" s="6" t="s">
        <v>31</v>
      </c>
      <c r="G40" s="10" t="s">
        <v>196</v>
      </c>
      <c r="H40" s="10" t="s">
        <v>32</v>
      </c>
      <c r="I40" s="6" t="s">
        <v>116</v>
      </c>
      <c r="J40" s="11">
        <v>19</v>
      </c>
      <c r="K40" s="12" t="s">
        <v>33</v>
      </c>
      <c r="L40" s="2"/>
    </row>
    <row r="41" spans="1:11" s="3" customFormat="1" ht="39.75" customHeight="1">
      <c r="A41" s="10">
        <v>39</v>
      </c>
      <c r="B41" s="62" t="s">
        <v>228</v>
      </c>
      <c r="C41" s="7" t="s">
        <v>197</v>
      </c>
      <c r="D41" s="6" t="s">
        <v>214</v>
      </c>
      <c r="E41" s="8" t="s">
        <v>168</v>
      </c>
      <c r="F41" s="6" t="s">
        <v>28</v>
      </c>
      <c r="G41" s="10" t="s">
        <v>114</v>
      </c>
      <c r="H41" s="10" t="s">
        <v>29</v>
      </c>
      <c r="I41" s="6" t="s">
        <v>115</v>
      </c>
      <c r="J41" s="11">
        <v>29</v>
      </c>
      <c r="K41" s="12" t="s">
        <v>30</v>
      </c>
    </row>
    <row r="42" spans="1:11" s="3" customFormat="1" ht="39.75" customHeight="1">
      <c r="A42" s="10">
        <v>40</v>
      </c>
      <c r="B42" s="62" t="s">
        <v>228</v>
      </c>
      <c r="C42" s="32" t="s">
        <v>267</v>
      </c>
      <c r="D42" s="9" t="s">
        <v>292</v>
      </c>
      <c r="E42" s="9" t="s">
        <v>293</v>
      </c>
      <c r="F42" s="6" t="s">
        <v>323</v>
      </c>
      <c r="G42" s="9" t="s">
        <v>324</v>
      </c>
      <c r="H42" s="10" t="s">
        <v>325</v>
      </c>
      <c r="I42" s="9" t="str">
        <f>"9780073401140 (alk. paper)"</f>
        <v>9780073401140 (alk. paper)</v>
      </c>
      <c r="J42" s="9">
        <v>9</v>
      </c>
      <c r="K42" s="9" t="str">
        <f>"X192/E 1"</f>
        <v>X192/E 1</v>
      </c>
    </row>
    <row r="43" spans="1:11" s="1" customFormat="1" ht="39.75" customHeight="1">
      <c r="A43" s="35">
        <v>41</v>
      </c>
      <c r="B43" s="62" t="s">
        <v>228</v>
      </c>
      <c r="C43" s="7" t="s">
        <v>198</v>
      </c>
      <c r="D43" s="6" t="s">
        <v>214</v>
      </c>
      <c r="E43" s="8" t="s">
        <v>168</v>
      </c>
      <c r="F43" s="6" t="s">
        <v>15</v>
      </c>
      <c r="G43" s="10" t="s">
        <v>105</v>
      </c>
      <c r="H43" s="10" t="s">
        <v>199</v>
      </c>
      <c r="I43" s="6" t="s">
        <v>106</v>
      </c>
      <c r="J43" s="11">
        <v>15</v>
      </c>
      <c r="K43" s="12" t="s">
        <v>16</v>
      </c>
    </row>
    <row r="44" spans="1:11" s="1" customFormat="1" ht="39.75" customHeight="1">
      <c r="A44" s="35">
        <v>42</v>
      </c>
      <c r="B44" s="62" t="s">
        <v>228</v>
      </c>
      <c r="C44" s="7" t="s">
        <v>200</v>
      </c>
      <c r="D44" s="6" t="s">
        <v>214</v>
      </c>
      <c r="E44" s="8" t="s">
        <v>171</v>
      </c>
      <c r="F44" s="6" t="s">
        <v>12</v>
      </c>
      <c r="G44" s="10" t="s">
        <v>103</v>
      </c>
      <c r="H44" s="10" t="s">
        <v>13</v>
      </c>
      <c r="I44" s="6" t="s">
        <v>104</v>
      </c>
      <c r="J44" s="11">
        <v>40</v>
      </c>
      <c r="K44" s="12" t="s">
        <v>14</v>
      </c>
    </row>
    <row r="45" spans="1:11" s="1" customFormat="1" ht="39.75" customHeight="1">
      <c r="A45" s="35">
        <v>43</v>
      </c>
      <c r="B45" s="62" t="s">
        <v>228</v>
      </c>
      <c r="C45" s="32" t="s">
        <v>268</v>
      </c>
      <c r="D45" s="9" t="s">
        <v>292</v>
      </c>
      <c r="E45" s="9" t="s">
        <v>293</v>
      </c>
      <c r="F45" s="6" t="s">
        <v>326</v>
      </c>
      <c r="G45" s="9" t="s">
        <v>327</v>
      </c>
      <c r="H45" s="10" t="s">
        <v>328</v>
      </c>
      <c r="I45" s="9" t="str">
        <f>"9781420072907 (hard back : alk. paper)"</f>
        <v>9781420072907 (hard back : alk. paper)</v>
      </c>
      <c r="J45" s="9">
        <v>7</v>
      </c>
      <c r="K45" s="9" t="str">
        <f>"TN01/E 5"</f>
        <v>TN01/E 5</v>
      </c>
    </row>
    <row r="46" spans="1:11" s="1" customFormat="1" ht="39.75" customHeight="1">
      <c r="A46" s="35">
        <v>44</v>
      </c>
      <c r="B46" s="62" t="s">
        <v>228</v>
      </c>
      <c r="C46" s="32" t="s">
        <v>268</v>
      </c>
      <c r="D46" s="9" t="s">
        <v>292</v>
      </c>
      <c r="E46" s="9" t="s">
        <v>293</v>
      </c>
      <c r="F46" s="6" t="s">
        <v>329</v>
      </c>
      <c r="G46" s="9" t="s">
        <v>330</v>
      </c>
      <c r="H46" s="10" t="s">
        <v>331</v>
      </c>
      <c r="I46" s="9" t="str">
        <f>"9783527326471 (hbk.)"</f>
        <v>9783527326471 (hbk.)</v>
      </c>
      <c r="J46" s="9">
        <v>7</v>
      </c>
      <c r="K46" s="9" t="str">
        <f>"TN01/E 44:2"</f>
        <v>TN01/E 44:2</v>
      </c>
    </row>
    <row r="47" spans="1:11" s="1" customFormat="1" ht="39.75" customHeight="1">
      <c r="A47" s="35">
        <v>45</v>
      </c>
      <c r="B47" s="62" t="s">
        <v>228</v>
      </c>
      <c r="C47" s="7" t="s">
        <v>201</v>
      </c>
      <c r="D47" s="6" t="s">
        <v>214</v>
      </c>
      <c r="E47" s="8" t="s">
        <v>168</v>
      </c>
      <c r="F47" s="6" t="s">
        <v>19</v>
      </c>
      <c r="G47" s="10" t="s">
        <v>108</v>
      </c>
      <c r="H47" s="10" t="s">
        <v>20</v>
      </c>
      <c r="I47" s="6" t="s">
        <v>109</v>
      </c>
      <c r="J47" s="11">
        <v>30</v>
      </c>
      <c r="K47" s="12" t="s">
        <v>21</v>
      </c>
    </row>
    <row r="48" spans="1:11" s="1" customFormat="1" ht="39.75" customHeight="1">
      <c r="A48" s="35">
        <v>46</v>
      </c>
      <c r="B48" s="62" t="s">
        <v>228</v>
      </c>
      <c r="C48" s="32" t="s">
        <v>269</v>
      </c>
      <c r="D48" s="9" t="s">
        <v>273</v>
      </c>
      <c r="E48" s="9" t="s">
        <v>168</v>
      </c>
      <c r="F48" s="6" t="s">
        <v>332</v>
      </c>
      <c r="G48" s="9" t="s">
        <v>333</v>
      </c>
      <c r="H48" s="10" t="s">
        <v>334</v>
      </c>
      <c r="I48" s="9" t="str">
        <f>"9781118634165 (cloth)"</f>
        <v>9781118634165 (cloth)</v>
      </c>
      <c r="J48" s="11">
        <v>17</v>
      </c>
      <c r="K48" s="9" t="str">
        <f>"TM615/E 19"</f>
        <v>TM615/E 19</v>
      </c>
    </row>
    <row r="49" spans="1:11" s="1" customFormat="1" ht="39.75" customHeight="1">
      <c r="A49" s="35">
        <v>47</v>
      </c>
      <c r="B49" s="62" t="s">
        <v>228</v>
      </c>
      <c r="C49" s="7" t="s">
        <v>192</v>
      </c>
      <c r="D49" s="6" t="s">
        <v>211</v>
      </c>
      <c r="E49" s="8" t="s">
        <v>168</v>
      </c>
      <c r="F49" s="6" t="s">
        <v>9</v>
      </c>
      <c r="G49" s="10" t="s">
        <v>101</v>
      </c>
      <c r="H49" s="10" t="s">
        <v>10</v>
      </c>
      <c r="I49" s="6" t="s">
        <v>102</v>
      </c>
      <c r="J49" s="11">
        <v>20</v>
      </c>
      <c r="K49" s="12" t="s">
        <v>11</v>
      </c>
    </row>
    <row r="50" spans="1:11" s="1" customFormat="1" ht="39.75" customHeight="1">
      <c r="A50" s="35">
        <v>48</v>
      </c>
      <c r="B50" s="62" t="s">
        <v>228</v>
      </c>
      <c r="C50" s="7" t="s">
        <v>202</v>
      </c>
      <c r="D50" s="6" t="s">
        <v>214</v>
      </c>
      <c r="E50" s="8" t="s">
        <v>171</v>
      </c>
      <c r="F50" s="6" t="s">
        <v>17</v>
      </c>
      <c r="G50" s="10" t="s">
        <v>203</v>
      </c>
      <c r="H50" s="10" t="s">
        <v>204</v>
      </c>
      <c r="I50" s="6" t="s">
        <v>107</v>
      </c>
      <c r="J50" s="11">
        <v>24</v>
      </c>
      <c r="K50" s="12" t="s">
        <v>18</v>
      </c>
    </row>
    <row r="51" spans="1:11" s="1" customFormat="1" ht="39.75" customHeight="1">
      <c r="A51" s="35">
        <v>49</v>
      </c>
      <c r="B51" s="64" t="s">
        <v>229</v>
      </c>
      <c r="C51" s="21" t="s">
        <v>205</v>
      </c>
      <c r="D51" s="20" t="s">
        <v>214</v>
      </c>
      <c r="E51" s="22" t="s">
        <v>168</v>
      </c>
      <c r="F51" s="20" t="s">
        <v>87</v>
      </c>
      <c r="G51" s="23" t="s">
        <v>154</v>
      </c>
      <c r="H51" s="23" t="s">
        <v>88</v>
      </c>
      <c r="I51" s="20" t="s">
        <v>155</v>
      </c>
      <c r="J51" s="24">
        <v>60</v>
      </c>
      <c r="K51" s="25" t="s">
        <v>89</v>
      </c>
    </row>
    <row r="52" spans="1:11" s="39" customFormat="1" ht="39.75" customHeight="1">
      <c r="A52" s="35">
        <v>50</v>
      </c>
      <c r="B52" s="64" t="s">
        <v>229</v>
      </c>
      <c r="C52" s="32" t="s">
        <v>270</v>
      </c>
      <c r="D52" s="9" t="s">
        <v>292</v>
      </c>
      <c r="E52" s="9" t="s">
        <v>293</v>
      </c>
      <c r="F52" s="10" t="s">
        <v>335</v>
      </c>
      <c r="G52" s="9" t="s">
        <v>336</v>
      </c>
      <c r="H52" s="5" t="s">
        <v>337</v>
      </c>
      <c r="I52" s="9" t="str">
        <f>"9780521541053 (pbk.)"</f>
        <v>9780521541053 (pbk.)</v>
      </c>
      <c r="J52" s="9">
        <v>58</v>
      </c>
      <c r="K52" s="9" t="str">
        <f>"TN24/E 36"</f>
        <v>TN24/E 36</v>
      </c>
    </row>
    <row r="53" spans="1:11" s="1" customFormat="1" ht="39.75" customHeight="1">
      <c r="A53" s="35">
        <v>51</v>
      </c>
      <c r="B53" s="64" t="s">
        <v>229</v>
      </c>
      <c r="C53" s="41" t="s">
        <v>206</v>
      </c>
      <c r="D53" s="40" t="s">
        <v>338</v>
      </c>
      <c r="E53" s="42" t="s">
        <v>293</v>
      </c>
      <c r="F53" s="40" t="s">
        <v>84</v>
      </c>
      <c r="G53" s="43" t="s">
        <v>339</v>
      </c>
      <c r="H53" s="43" t="s">
        <v>85</v>
      </c>
      <c r="I53" s="40" t="s">
        <v>340</v>
      </c>
      <c r="J53" s="44">
        <v>20</v>
      </c>
      <c r="K53" s="45" t="s">
        <v>86</v>
      </c>
    </row>
    <row r="54" spans="1:11" s="39" customFormat="1" ht="39.75" customHeight="1">
      <c r="A54" s="35">
        <v>52</v>
      </c>
      <c r="B54" s="61" t="s">
        <v>230</v>
      </c>
      <c r="C54" s="32" t="s">
        <v>271</v>
      </c>
      <c r="D54" s="47" t="s">
        <v>287</v>
      </c>
      <c r="E54" s="9" t="s">
        <v>288</v>
      </c>
      <c r="F54" s="10" t="s">
        <v>341</v>
      </c>
      <c r="G54" s="9" t="s">
        <v>342</v>
      </c>
      <c r="H54" s="5" t="s">
        <v>343</v>
      </c>
      <c r="I54" s="9" t="str">
        <f>"9781891389702 (alk. paper)"</f>
        <v>9781891389702 (alk. paper)</v>
      </c>
      <c r="J54" s="9">
        <v>147</v>
      </c>
      <c r="K54" s="9" t="str">
        <f>"X13/E 24"</f>
        <v>X13/E 24</v>
      </c>
    </row>
    <row r="55" spans="1:11" s="39" customFormat="1" ht="39.75" customHeight="1">
      <c r="A55" s="35">
        <v>53</v>
      </c>
      <c r="B55" s="61" t="s">
        <v>230</v>
      </c>
      <c r="C55" s="32" t="s">
        <v>272</v>
      </c>
      <c r="D55" s="9" t="s">
        <v>292</v>
      </c>
      <c r="E55" s="9" t="s">
        <v>288</v>
      </c>
      <c r="F55" s="10" t="s">
        <v>344</v>
      </c>
      <c r="G55" s="9" t="s">
        <v>345</v>
      </c>
      <c r="H55" s="5" t="s">
        <v>346</v>
      </c>
      <c r="I55" s="9" t="str">
        <f>"9780471144946"</f>
        <v>9780471144946</v>
      </c>
      <c r="J55" s="9">
        <v>77</v>
      </c>
      <c r="K55" s="9" t="str">
        <f>"X192/E 3"</f>
        <v>X192/E 3</v>
      </c>
    </row>
    <row r="56" spans="1:11" s="70" customFormat="1" ht="39.75" customHeight="1">
      <c r="A56" s="71">
        <v>54</v>
      </c>
      <c r="B56" s="72" t="s">
        <v>230</v>
      </c>
      <c r="C56" s="32" t="s">
        <v>355</v>
      </c>
      <c r="D56" s="32" t="s">
        <v>356</v>
      </c>
      <c r="E56" s="32" t="s">
        <v>166</v>
      </c>
      <c r="F56" s="32" t="s">
        <v>357</v>
      </c>
      <c r="G56" s="32" t="s">
        <v>358</v>
      </c>
      <c r="H56" s="32" t="s">
        <v>359</v>
      </c>
      <c r="I56" s="69">
        <v>9780123946263</v>
      </c>
      <c r="J56" s="32">
        <v>100</v>
      </c>
      <c r="K56" s="47" t="s">
        <v>360</v>
      </c>
    </row>
    <row r="57" s="39" customFormat="1" ht="39.75" customHeight="1">
      <c r="A57" s="38"/>
    </row>
    <row r="58" s="39" customFormat="1" ht="39.75" customHeight="1">
      <c r="A58" s="38"/>
    </row>
    <row r="59" s="39" customFormat="1" ht="39.75" customHeight="1">
      <c r="A59" s="38"/>
    </row>
    <row r="60" s="39" customFormat="1" ht="39.75" customHeight="1">
      <c r="A60" s="38"/>
    </row>
    <row r="61" s="1" customFormat="1" ht="39.75" customHeight="1">
      <c r="A61" s="37"/>
    </row>
    <row r="62" ht="39.75" customHeight="1"/>
    <row r="63" ht="39.75" customHeight="1"/>
    <row r="64" ht="39.75" customHeight="1"/>
    <row r="65" ht="39.75" customHeight="1"/>
  </sheetData>
  <sheetProtection/>
  <mergeCells count="1">
    <mergeCell ref="B1:K1"/>
  </mergeCells>
  <conditionalFormatting sqref="G34:G37">
    <cfRule type="duplicateValues" priority="40" dxfId="0">
      <formula>AND(COUNTIF($G$34:$G$37,G34)&gt;1,NOT(ISBLANK(G34)))</formula>
    </cfRule>
  </conditionalFormatting>
  <conditionalFormatting sqref="G35">
    <cfRule type="duplicateValues" priority="39" dxfId="0">
      <formula>AND(COUNTIF($G$35:$G$35,G35)&gt;1,NOT(ISBLANK(G35)))</formula>
    </cfRule>
  </conditionalFormatting>
  <conditionalFormatting sqref="G36:G37">
    <cfRule type="duplicateValues" priority="38" dxfId="0">
      <formula>AND(COUNTIF($G$36:$G$37,G36)&gt;1,NOT(ISBLANK(G36)))</formula>
    </cfRule>
  </conditionalFormatting>
  <conditionalFormatting sqref="G37">
    <cfRule type="duplicateValues" priority="37" dxfId="0">
      <formula>AND(COUNTIF($G$37:$G$37,G37)&gt;1,NOT(ISBLANK(G37)))</formula>
    </cfRule>
  </conditionalFormatting>
  <conditionalFormatting sqref="G42">
    <cfRule type="duplicateValues" priority="36" dxfId="0">
      <formula>AND(COUNTIF($G$42:$G$42,G42)&gt;1,NOT(ISBLANK(G42)))</formula>
    </cfRule>
  </conditionalFormatting>
  <conditionalFormatting sqref="G45">
    <cfRule type="duplicateValues" priority="35" dxfId="0">
      <formula>AND(COUNTIF($G$45:$G$45,G45)&gt;1,NOT(ISBLANK(G45)))</formula>
    </cfRule>
  </conditionalFormatting>
  <conditionalFormatting sqref="G46">
    <cfRule type="duplicateValues" priority="34" dxfId="0">
      <formula>AND(COUNTIF($G$46:$G$46,G46)&gt;1,NOT(ISBLANK(G46)))</formula>
    </cfRule>
  </conditionalFormatting>
  <conditionalFormatting sqref="G52">
    <cfRule type="duplicateValues" priority="33" dxfId="0">
      <formula>AND(COUNTIF($G$52:$G$52,G52)&gt;1,NOT(ISBLANK(G52)))</formula>
    </cfRule>
  </conditionalFormatting>
  <conditionalFormatting sqref="G54">
    <cfRule type="duplicateValues" priority="32" dxfId="0">
      <formula>AND(COUNTIF($G$54:$G$54,G54)&gt;1,NOT(ISBLANK(G54)))</formula>
    </cfRule>
  </conditionalFormatting>
  <conditionalFormatting sqref="G55">
    <cfRule type="duplicateValues" priority="31" dxfId="0">
      <formula>AND(COUNTIF($G$55:$G$55,G55)&gt;1,NOT(ISBLANK(G55)))</formula>
    </cfRule>
  </conditionalFormatting>
  <conditionalFormatting sqref="G3">
    <cfRule type="duplicateValues" priority="30" dxfId="0">
      <formula>AND(COUNTIF($G$3:$G$3,G3)&gt;1,NOT(ISBLANK(G3)))</formula>
    </cfRule>
  </conditionalFormatting>
  <conditionalFormatting sqref="G4">
    <cfRule type="duplicateValues" priority="29" dxfId="0">
      <formula>AND(COUNTIF($G$4:$G$4,G4)&gt;1,NOT(ISBLANK(G4)))</formula>
    </cfRule>
  </conditionalFormatting>
  <conditionalFormatting sqref="G5">
    <cfRule type="duplicateValues" priority="28" dxfId="0">
      <formula>AND(COUNTIF($G$5:$G$5,G5)&gt;1,NOT(ISBLANK(G5)))</formula>
    </cfRule>
  </conditionalFormatting>
  <conditionalFormatting sqref="G6">
    <cfRule type="duplicateValues" priority="27" dxfId="0">
      <formula>AND(COUNTIF($G$6:$G$6,G6)&gt;1,NOT(ISBLANK(G6)))</formula>
    </cfRule>
  </conditionalFormatting>
  <conditionalFormatting sqref="G10">
    <cfRule type="duplicateValues" priority="25" dxfId="0">
      <formula>AND(COUNTIF($G$10:$G$10,G10)&gt;1,NOT(ISBLANK(G10)))</formula>
    </cfRule>
  </conditionalFormatting>
  <conditionalFormatting sqref="G14">
    <cfRule type="duplicateValues" priority="24" dxfId="0">
      <formula>AND(COUNTIF($G$14:$G$14,G14)&gt;1,NOT(ISBLANK(G14)))</formula>
    </cfRule>
  </conditionalFormatting>
  <conditionalFormatting sqref="G15">
    <cfRule type="duplicateValues" priority="23" dxfId="0">
      <formula>AND(COUNTIF($G$15:$G$15,G15)&gt;1,NOT(ISBLANK(G15)))</formula>
    </cfRule>
  </conditionalFormatting>
  <conditionalFormatting sqref="G17">
    <cfRule type="duplicateValues" priority="22" dxfId="0">
      <formula>AND(COUNTIF($G$17:$G$17,G17)&gt;1,NOT(ISBLANK(G17)))</formula>
    </cfRule>
  </conditionalFormatting>
  <conditionalFormatting sqref="G18">
    <cfRule type="duplicateValues" priority="21" dxfId="0">
      <formula>AND(COUNTIF($G$18:$G$18,G18)&gt;1,NOT(ISBLANK(G18)))</formula>
    </cfRule>
  </conditionalFormatting>
  <conditionalFormatting sqref="G22">
    <cfRule type="duplicateValues" priority="20" dxfId="0">
      <formula>AND(COUNTIF($G$22:$G$22,G22)&gt;1,NOT(ISBLANK(G22)))</formula>
    </cfRule>
  </conditionalFormatting>
  <conditionalFormatting sqref="G31">
    <cfRule type="duplicateValues" priority="17" dxfId="0">
      <formula>AND(COUNTIF($G$31:$G$31,G31)&gt;1,NOT(ISBLANK(G31)))</formula>
    </cfRule>
  </conditionalFormatting>
  <conditionalFormatting sqref="G14">
    <cfRule type="duplicateValues" priority="16" dxfId="0">
      <formula>AND(COUNTIF($G$14:$G$14,G14)&gt;1,NOT(ISBLANK(G14)))</formula>
    </cfRule>
  </conditionalFormatting>
  <conditionalFormatting sqref="G15">
    <cfRule type="duplicateValues" priority="15" dxfId="0">
      <formula>AND(COUNTIF($G$15:$G$15,G15)&gt;1,NOT(ISBLANK(G15)))</formula>
    </cfRule>
  </conditionalFormatting>
  <conditionalFormatting sqref="G17">
    <cfRule type="duplicateValues" priority="14" dxfId="0">
      <formula>AND(COUNTIF($G$17:$G$17,G17)&gt;1,NOT(ISBLANK(G17)))</formula>
    </cfRule>
  </conditionalFormatting>
  <conditionalFormatting sqref="G18">
    <cfRule type="duplicateValues" priority="13" dxfId="0">
      <formula>AND(COUNTIF($G$18:$G$18,G18)&gt;1,NOT(ISBLANK(G18)))</formula>
    </cfRule>
  </conditionalFormatting>
  <conditionalFormatting sqref="G22">
    <cfRule type="duplicateValues" priority="12" dxfId="0">
      <formula>AND(COUNTIF($G$22:$G$22,G22)&gt;1,NOT(ISBLANK(G22)))</formula>
    </cfRule>
  </conditionalFormatting>
  <conditionalFormatting sqref="G31">
    <cfRule type="duplicateValues" priority="11" dxfId="0">
      <formula>AND(COUNTIF($G$31:$G$31,G31)&gt;1,NOT(ISBLANK(G31)))</formula>
    </cfRule>
  </conditionalFormatting>
  <conditionalFormatting sqref="G34:G37">
    <cfRule type="duplicateValues" priority="10" dxfId="0">
      <formula>AND(COUNTIF($G$34:$G$37,G34)&gt;1,NOT(ISBLANK(G34)))</formula>
    </cfRule>
  </conditionalFormatting>
  <conditionalFormatting sqref="G35">
    <cfRule type="duplicateValues" priority="9" dxfId="0">
      <formula>AND(COUNTIF($G$35:$G$35,G35)&gt;1,NOT(ISBLANK(G35)))</formula>
    </cfRule>
  </conditionalFormatting>
  <conditionalFormatting sqref="G36:G37">
    <cfRule type="duplicateValues" priority="8" dxfId="0">
      <formula>AND(COUNTIF($G$36:$G$37,G36)&gt;1,NOT(ISBLANK(G36)))</formula>
    </cfRule>
  </conditionalFormatting>
  <conditionalFormatting sqref="G37">
    <cfRule type="duplicateValues" priority="7" dxfId="0">
      <formula>AND(COUNTIF($G$37:$G$37,G37)&gt;1,NOT(ISBLANK(G37)))</formula>
    </cfRule>
  </conditionalFormatting>
  <conditionalFormatting sqref="G42">
    <cfRule type="duplicateValues" priority="6" dxfId="0">
      <formula>AND(COUNTIF($G$42:$G$42,G42)&gt;1,NOT(ISBLANK(G42)))</formula>
    </cfRule>
  </conditionalFormatting>
  <conditionalFormatting sqref="G45">
    <cfRule type="duplicateValues" priority="5" dxfId="0">
      <formula>AND(COUNTIF($G$45:$G$45,G45)&gt;1,NOT(ISBLANK(G45)))</formula>
    </cfRule>
  </conditionalFormatting>
  <conditionalFormatting sqref="G46">
    <cfRule type="duplicateValues" priority="4" dxfId="0">
      <formula>AND(COUNTIF($G$46:$G$46,G46)&gt;1,NOT(ISBLANK(G46)))</formula>
    </cfRule>
  </conditionalFormatting>
  <conditionalFormatting sqref="G52">
    <cfRule type="duplicateValues" priority="3" dxfId="0">
      <formula>AND(COUNTIF($G$52:$G$52,G52)&gt;1,NOT(ISBLANK(G52)))</formula>
    </cfRule>
  </conditionalFormatting>
  <conditionalFormatting sqref="G54">
    <cfRule type="duplicateValues" priority="2" dxfId="0">
      <formula>AND(COUNTIF($G$54:$G$54,G54)&gt;1,NOT(ISBLANK(G54)))</formula>
    </cfRule>
  </conditionalFormatting>
  <conditionalFormatting sqref="G55">
    <cfRule type="duplicateValues" priority="1" dxfId="0">
      <formula>AND(COUNTIF($G$55:$G$55,G55)&gt;1,NOT(ISBLANK(G55)))</formula>
    </cfRule>
  </conditionalFormatting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2016-09-21T01:33:12Z</dcterms:modified>
  <cp:category/>
  <cp:version/>
  <cp:contentType/>
  <cp:contentStatus/>
</cp:coreProperties>
</file>